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tyles+xml" PartName="/xl/styles.xml"/>
  <Override ContentType="application/vnd.openxmlformats-officedocument.spreadsheetml.worksheet+xml" PartName="/xl/worksheets/sheet4.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Innehåll" sheetId="1" r:id="rId1"/>
    <sheet name="Json-dokumentation" sheetId="2" r:id="rId2"/>
    <sheet name="Ändringshistorik" sheetId="3" r:id="rId3"/>
    <sheet name="Exempel 1" sheetId="4" r:id="rId5"/>
  </sheets>
  <calcPr fullCalcOnLoad="1" fullPrecision="1"/>
</workbook>
</file>

<file path=xl/sharedStrings.xml><?xml version="1.0" encoding="utf-8"?>
<sst xmlns="http://schemas.openxmlformats.org/spreadsheetml/2006/main" count="407" uniqueCount="407">
  <si>
    <t xml:space="preserve">SKR slutenvård Json Dokumentation version 1.0 revision 2                                                                                 Skapad: 2026-02-24 15:02</t>
  </si>
  <si>
    <t>Rapport</t>
  </si>
  <si>
    <t xml:space="preserve">Vårdepisod
Vårdepisod definieras som samtliga vårdkontakter med en patient för ett visst hälsoproblem.</t>
  </si>
  <si>
    <t>Patientuppgifter</t>
  </si>
  <si>
    <t xml:space="preserve">Vårdtillfälle
Med vårdtillfälle avses vårdkontakt i slutenvård.
Vårdtillfälle avgränsas av in- och utskrivning inom ett medicinskt verksamhetsområde (klinik/basenhet/motsvarande)</t>
  </si>
  <si>
    <t>Diagnos</t>
  </si>
  <si>
    <t>Åtgärd</t>
  </si>
  <si>
    <t>&lt;Rapport&gt;</t>
  </si>
  <si>
    <t>Element</t>
  </si>
  <si>
    <t>"FrånOchMedDatum"</t>
  </si>
  <si>
    <t>Datum i formatet 'yyyy-mm-dd'</t>
  </si>
  <si>
    <t xml:space="preserve">Från och med datum för rapportens innehåll
Rapporten skall innehålla alla vårdtillfällen som ej är utskrivna eller inskrivna från och med detta datum</t>
  </si>
  <si>
    <t xml:space="preserve">Obligatoriskt </t>
  </si>
  <si>
    <t>"TillOchMedDatum"</t>
  </si>
  <si>
    <t>Till och med datum för rapportens innehåll</t>
  </si>
  <si>
    <t>"Extrakttyp"</t>
  </si>
  <si>
    <t>Någon av nedanstående konstanter</t>
  </si>
  <si>
    <t>Vilka vårdtillfällen inkluderas i rapporten?</t>
  </si>
  <si>
    <t>"Utskrivna"</t>
  </si>
  <si>
    <t>Rapporten innehåller endast utskrivna vårdtillfällen (default)</t>
  </si>
  <si>
    <t>"Alla"</t>
  </si>
  <si>
    <t>Rapporten innehåller både pågående och utskrivna vårdtillfällen</t>
  </si>
  <si>
    <t>"HuvudmanHSAId"</t>
  </si>
  <si>
    <t>Sträng</t>
  </si>
  <si>
    <t xml:space="preserve">Huvudman HSA-id
Myndighet eller organisation som juridiskt och ekonomiskt har ansvaret för viss verksamhet.  Avser här region med högsta producentansvar för alla enheter inom regionens geografiska ansvarsområde som tillhandahåller sluten vård.
Syfte:
Att identifiera vårdkontaktens högsta organisatoriska tillhörighet.
Var utförs vården och vem har högsta ansvar för densamma.
I vilken region har den slutna vården utförts.</t>
  </si>
  <si>
    <t>Texten får maximalt vara 33 tecken lång</t>
  </si>
  <si>
    <t>"Vårdepisoder"</t>
  </si>
  <si>
    <t>Vårdepisoder</t>
  </si>
  <si>
    <t>Validering</t>
  </si>
  <si>
    <t>1.00</t>
  </si>
  <si>
    <t>Rapportens 'från och med datum', måste vara tidigare än till och med datum</t>
  </si>
  <si>
    <t>1.01</t>
  </si>
  <si>
    <t>Rapportens 'till och med datum', får ej inträffa i framtiden</t>
  </si>
  <si>
    <t>1.02</t>
  </si>
  <si>
    <t>Vårdepisodid om angivet, ska vara unikt</t>
  </si>
  <si>
    <t>1.03</t>
  </si>
  <si>
    <t>Vårdtillfällets id ska vara unikt</t>
  </si>
  <si>
    <t>1.04</t>
  </si>
  <si>
    <t>Kontroll att extrakttyp inte är mindre än tidigare rapporter</t>
  </si>
  <si>
    <t>Typ: Vårdepisod</t>
  </si>
  <si>
    <t>"VårdepisodId"</t>
  </si>
  <si>
    <t xml:space="preserve">Identifierare för vårdepisoden (unik identifierare från leverantör av data)
Unik identifikation av vilken vårdepisod som vårdtillfället tillhör.
Skapas av uppgiftslämnaren.
Uppgiften är obligatorisk då förekomst finns.</t>
  </si>
  <si>
    <t>Texten får maximalt vara 36 tecken lång</t>
  </si>
  <si>
    <t>Värdet kan utelämnas</t>
  </si>
  <si>
    <t>"Patient"</t>
  </si>
  <si>
    <t>"Vårdtillfällen"</t>
  </si>
  <si>
    <t>Vårdtillfällen för vårdepisoden</t>
  </si>
  <si>
    <t>Typ: Patient</t>
  </si>
  <si>
    <t>"PatientId"</t>
  </si>
  <si>
    <t xml:space="preserve">Är en pseudonym och utgör unik identifikation av patienten.
Pseudonymen skapas av uppgiftslämnaren.
Syfte:
Uppgiften ger möjlighet att följa patienter inom och mellan vårdepisoder och vårdtillfällen.
Nödvändig för att kunna följa och analysera eventuella återinskrivningar och för att uppföljning av slutenvårdsanvändning ur ett åldersperspektiv.</t>
  </si>
  <si>
    <t>"VårdcentralHSAId"</t>
  </si>
  <si>
    <t xml:space="preserve">HSA-id  för den vårdcentral där patienten är listad vid utskrivning från sluten vård.
Uppgiften är obligatorisk då förekomst finns.
Syfte:
Möjliggör uppföljning av hur slutenvård konsumeras per listningsenhet.</t>
  </si>
  <si>
    <t>"Kön"</t>
  </si>
  <si>
    <t xml:space="preserve">Kön
Syfte:
Uppföljning och analys ska kunna göras uppdelat på kön.</t>
  </si>
  <si>
    <t>"Okänt"</t>
  </si>
  <si>
    <t>Okänt kön</t>
  </si>
  <si>
    <t>"Man"</t>
  </si>
  <si>
    <t>Man</t>
  </si>
  <si>
    <t>"Kvinna"</t>
  </si>
  <si>
    <t>Kvinna</t>
  </si>
  <si>
    <t>"Kommunkod"</t>
  </si>
  <si>
    <t xml:space="preserve">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
0000 = Uppgift saknas</t>
  </si>
  <si>
    <t>Texten får maximalt vara 4 tecken lång</t>
  </si>
  <si>
    <t>"Födelseår"</t>
  </si>
  <si>
    <t>Heltal</t>
  </si>
  <si>
    <t xml:space="preserve">Patientens födelseår
Födelseår som kan härledas ur personnummer eller samordningsnummer.
Syfte:
Patientens ålder vid tidpunkten för slutenvården kan beräknas.
Gör uppföljning och analys ur ett åldersperspektiv möjlig.</t>
  </si>
  <si>
    <t>2.00</t>
  </si>
  <si>
    <t>Patient-id måste anges</t>
  </si>
  <si>
    <t>2.01</t>
  </si>
  <si>
    <t>HSA-id för patientens vårdcentral ska vara i ett korrekt format</t>
  </si>
  <si>
    <t>2.02</t>
  </si>
  <si>
    <t>Patietens kön måste anges korrekt</t>
  </si>
  <si>
    <t>2.03</t>
  </si>
  <si>
    <t>Patientens kommunkod måste anges, samt vara en giltig kommunkod</t>
  </si>
  <si>
    <t>2.04</t>
  </si>
  <si>
    <t>Födeleår måste vara ett giltigt födelseår (&gt; 1900 &lt;= aktuellt år)</t>
  </si>
  <si>
    <t>Typ: Vårdtillfälle</t>
  </si>
  <si>
    <t>"VårdtillfälleId"</t>
  </si>
  <si>
    <t>Vårdtillfällets unika identifikation. Skapas av uppgiftslämnaren.</t>
  </si>
  <si>
    <t>"Sjukhuskod"</t>
  </si>
  <si>
    <t xml:space="preserve">Sjukhuskod
Avser nivå sjukhus, dvs platsen/byggnaden där vården utförts.
Flera vårdgivare kan därmed komma att redovisas under samma sjukhus.
Redovisas med den 5-siffriga kod som hämtas från Socialstyrelsens koder för sjukhus och kliniker i patientregistret.
Vad som benämns som sjukhus styrs idag inte av några nationella principer utan varje huvudman avgör detta och hur sjukhusen ska benämnas.
Ett sjukhus kan därför omfatta sjukhusbyggnader på olika orter.
Syfte:
Att identifiera vid vilket sjukhus som vården utförts.</t>
  </si>
  <si>
    <t>Texten får maximalt vara 5 tecken lång</t>
  </si>
  <si>
    <t>"Sjukhusnamn"</t>
  </si>
  <si>
    <t>Sjukhuset namn i text</t>
  </si>
  <si>
    <t>Texten får maximalt vara 100 tecken lång</t>
  </si>
  <si>
    <t>"KlinikMVOKod"</t>
  </si>
  <si>
    <t xml:space="preserve">MVO kod för kliniken
Avser den organisatoriska nivån klinik, dvs. det medicinska verksamhetsområdet.
Utgör avgränsning för begreppet vårdtillfälle.
Förflyttas patienten till ny klinik/medicinskt verksamhetsområde, avslutas det tidigare vårdtillfället och nytt vårdtillfälle påbörjas.
Redovisas med den 3-siffriga kod som hämtas från Socialstyrelsens koder för sjukhus och kliniker i patientregistret.
Syfte:
Att identifiera vårdtillfällets tillhörighet till medicinskt verksamhetsområde.</t>
  </si>
  <si>
    <t>Texten får maximalt vara 3 tecken lång</t>
  </si>
  <si>
    <t>"VårdgivareHSAId"</t>
  </si>
  <si>
    <t xml:space="preserve">HSA-id för vårdgivare
Statlig myndighet, region, kommun, annan juridisk person eller enskild näringsidkare som bedriver hälso- och sjukvårdsverksamhet.
Här avses juridisk person som bedriver sluten vård på uppdrag av och med avtal med region.
Syfte:
Att identifiera vårdtillfällets organisatoriska tillhörighet, var vården utförts och vilken juridisk persona som ansvarar för utförandet.</t>
  </si>
  <si>
    <t>"VårdenhetHSAId"</t>
  </si>
  <si>
    <t xml:space="preserve">HSA-id för vårdande enhet, vårdavdelning
Avser vid vilken vårdande enhet, vårdavdelning, som den slutna vården ägt rum.
Om patienten vårdats på flera vårdavdelningar under vårdtillfället uppges den enhet som patienten vårdades vid utskrivningsdagen.
Syfte:
Att identifiera vilken enhet som patienten vårdades vid utskrivningsdagen och som ansvarade för att utskrivningen blev trygg och säker.</t>
  </si>
  <si>
    <t>"PlaneradVård"</t>
  </si>
  <si>
    <t>Värde av typen 'bool'</t>
  </si>
  <si>
    <t xml:space="preserve">Är vårdtillfället planerat
Beskriver om patienten skrivits in i sluten våd för planerad vård eller ej.
Begreppet planerad vård är likställt med elektiv vård.
Planerat vårdtillfälle är ett vårdtillfälle för vilket tid för inskrivning avtalats.
True = elektiv
False = akut
Syfte:
Gör det möjligt att följa upp och analysera om och i vilken grad den slutna vården skett planerat.</t>
  </si>
  <si>
    <t>Godkända värden är 'true' eller 'false'</t>
  </si>
  <si>
    <t>"Inskrivningstid"</t>
  </si>
  <si>
    <t>Datum och tid, i formatet 'yyyy-mm-ddThh:nn:ss'</t>
  </si>
  <si>
    <t xml:space="preserve">Inskrivningstid
Tidpunkt då vårdtillfället påbörjades.
Redovisas med datum och klockslag.
Uppgift om datum är obligatorisk, uppgift om klockslag är obligatorisk om uppgiften finns.
Syfte:
Uppgift som är förutsättning för uppföljning och analys av slutenvård.</t>
  </si>
  <si>
    <t>"Inskrivningssätt"</t>
  </si>
  <si>
    <t>Inskrivningssätt</t>
  </si>
  <si>
    <t>"AnnatSjukhusKlinik"</t>
  </si>
  <si>
    <t>Från annat sjukhus / klinik</t>
  </si>
  <si>
    <t>"SärskiltBoende"</t>
  </si>
  <si>
    <t>Från särskilt boende</t>
  </si>
  <si>
    <t>"OrdinärtBoende"</t>
  </si>
  <si>
    <t>Från ordinärt boende</t>
  </si>
  <si>
    <t>"Utskrivningstid"</t>
  </si>
  <si>
    <t xml:space="preserve">Tidpunkt då vårdtillfället avslutades.
Redovisas med datum och klockslag. Ex 2023-09-25T15:00:00
Uppgift om datum är obligatorisk, uppgift om klockslag är obligatorisk om uppgiften finns.
(Obligatorisk uppgift om utskriven)
Syfte:
Uppgift som är förutsättning för uppföljning och analys av slutenvård.</t>
  </si>
  <si>
    <t>"Utskrivningssätt"</t>
  </si>
  <si>
    <t xml:space="preserve">Utskrivningssätt
(Obligatorisk uppgift om utskriven)</t>
  </si>
  <si>
    <t>"AnnatSjukHusKlinik"</t>
  </si>
  <si>
    <t>Till annat sjukhus/klinik</t>
  </si>
  <si>
    <t>Till särskilt boende</t>
  </si>
  <si>
    <t>Till ordinärt boende</t>
  </si>
  <si>
    <t>"Avliden"</t>
  </si>
  <si>
    <t>Avliden</t>
  </si>
  <si>
    <t>"Utskrivningsklardatum"</t>
  </si>
  <si>
    <t xml:space="preserve">Tidpunkt för när behandlande läkare inom den slutna vården bedömt att patienten är utskrivningsklarför utskrivning.
Gäller patienter som i samband med inskrivning bedömts ha fortsatt behov av vård och omsorgsinsatser efter utskrivning
från sluten vård och där berörda enheter meddelats om detta i ett inskrivningsmeddelande.
I Lag om samverkan vid utskrivning från sluten hälso- och sjukvård8 föreskrivs att när den behandlande läkaren har
bedömt att en patient är utskrivningsklar, ska den slutna vården så snart som möjligt underrätta berörda enheter
om denna bedömning, om bestämmelser om sekretess eller tystnadsplikt inte hindrar det.
Syfte:
Gör redovisning av utfall i olika indikatorer över utskrivningsklara patienter möjlig, liksom uppföljning och analys av utskrivningsprocessen.</t>
  </si>
  <si>
    <t>"Diagnoser"</t>
  </si>
  <si>
    <t xml:space="preserve">Diagnoser
Samtliga diagnoskoder som haft klinisk relevans för vårdtillfället ska redovisas, samt diagnoskoder för yttre orsaker (Kapitel XX) till sjukdom och död är en klassifikation som används för att beskriva olycksfall, vårdkomplikationer, ogynnsamma effekter av läkemedel och självdestruktiva handlingar.
Syfte :
Uppgift om diagnos ger möjlighet till fördjupad förståelse och analys av bakgrunden och orsakerna till det aktuella vårdtillfället som i sin tur kan användas till utveckling av verksamheten och jämförelser med andra.</t>
  </si>
  <si>
    <t>"Åtgärder"</t>
  </si>
  <si>
    <t xml:space="preserve">Åtgärder
Syfte:
Uppgift om under vårdtillfället genomförda åtgärder ger möjlighet till fördjupad förståelse och analys av bakgrunden till det aktuella vårdtillfället som i sin tur kan användas till utveckling av verksamheten och jämförelser med andra.</t>
  </si>
  <si>
    <t>3.00</t>
  </si>
  <si>
    <t>VårdtillfälleId ska vara unikt och får ej vara mer än 36 tecken långt och får inte utelämnas</t>
  </si>
  <si>
    <t>3.01</t>
  </si>
  <si>
    <t>Kontroll att det är en giltig sjukhuskod</t>
  </si>
  <si>
    <t>3.02</t>
  </si>
  <si>
    <t>KlinikMVOKod får ej vara mer än 3 tecken och får inte utelämnas</t>
  </si>
  <si>
    <t>3.03</t>
  </si>
  <si>
    <t>Data.VårdgivareHSAId får ej vara mer än 33 tecken och får inte utelämnas</t>
  </si>
  <si>
    <t>3.04</t>
  </si>
  <si>
    <t>Data.VårdenhetHSAId får ej vara mer än 31 karaktärer och får inte utelämnas</t>
  </si>
  <si>
    <t>3.05</t>
  </si>
  <si>
    <t>Inskrivningstiden får ej ligga efter rapportens 'till och med' datum samt får ej vara ett tidpunkt i framtiden.</t>
  </si>
  <si>
    <t>3.06</t>
  </si>
  <si>
    <t>Utskrivningstiden får ej inträffa innan inskrivningstid, före rapportens från och med datum och innan rapportens slutdatum.</t>
  </si>
  <si>
    <t>3.07</t>
  </si>
  <si>
    <t>Uskrivningssätt ska vara angiven när patienten är utskriven, ej angiven när patienten ej är utskriven</t>
  </si>
  <si>
    <t>3.08</t>
  </si>
  <si>
    <t>Data.Utskrivningsklardatum</t>
  </si>
  <si>
    <t>3.09</t>
  </si>
  <si>
    <t>Kontroll att sjukhusnamn är angivet</t>
  </si>
  <si>
    <t>Typ: Diagnos</t>
  </si>
  <si>
    <t>"ICD10Kod"</t>
  </si>
  <si>
    <t>ICD-10 SE kod.</t>
  </si>
  <si>
    <t>Texten får maximalt vara 7 tecken lång</t>
  </si>
  <si>
    <t>"Huvuddiagnos"</t>
  </si>
  <si>
    <t xml:space="preserve">Är detta huvuddiagnosen? (endast en huvuddiagnos tillåts)
Diagnos för yttre orsak kan ej anges som huvuddiagnos.
Vissa diagnoser får inte lov att vara primära enligt ICD10.</t>
  </si>
  <si>
    <t>4.00</t>
  </si>
  <si>
    <t>Alla diagnoser ska vara korrekta ICD10 koder, det ska endast finnas en godkänd huvuddiagnos.</t>
  </si>
  <si>
    <t>Typ: Åtgärd</t>
  </si>
  <si>
    <t>"KVÅKod"</t>
  </si>
  <si>
    <t xml:space="preserve">KVÅ-kod
Ska registreras enligt ”Klassifikation av vårdåtgärder”</t>
  </si>
  <si>
    <t>Texten får maximalt vara 6 tecken lång</t>
  </si>
  <si>
    <t>4.01</t>
  </si>
  <si>
    <t>Validera åtgärdskoder så att de är godkända KVÅ-koder.</t>
  </si>
  <si>
    <t>Ändringshistorik i version 1.0 revision 2</t>
  </si>
  <si>
    <t>2026-02-24</t>
  </si>
  <si>
    <t>[94]</t>
  </si>
  <si>
    <t>XSD definitionen ändrad</t>
  </si>
  <si>
    <t>[95]</t>
  </si>
  <si>
    <t xml:space="preserve">Beskrivningen är ändrad från 
'Patientens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
 till 
'Patientens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
0000 = Uppgift saknas'</t>
  </si>
  <si>
    <t>[96]</t>
  </si>
  <si>
    <t>Elementet är ej längre obligatoriskt</t>
  </si>
  <si>
    <t>[97]</t>
  </si>
  <si>
    <t>[98]</t>
  </si>
  <si>
    <t xml:space="preserve">Beskrivningen är ändrad från 
'HSA-id för patientens vårdcentral måste anges'
 till 
'HSA-id för patientens vårdcentral ska vara i ett korrekt format'</t>
  </si>
  <si>
    <t>[99]</t>
  </si>
  <si>
    <t xml:space="preserve">Beskrivningen är ändrad från 
'Alla diagnoser ska vara korrekta ICD_10 koder, det ska endast finnas en godkänd huvuddiagnos.'
 till 
'Alla diagnoser ska vara korrekta ICD10 koder, det ska endast finnas en godkänd huvuddiagnos.'</t>
  </si>
  <si>
    <t>[100]</t>
  </si>
  <si>
    <t xml:space="preserve">Beskrivningen är ändrad från 
'Validera åtgärdskoder så att de är godkända kvå-koder.'
 till 
'Validera åtgärdskoder så att de är godkända KVÅ-koder.'</t>
  </si>
  <si>
    <t>Ändringshistorik i version 1.0 revision 1</t>
  </si>
  <si>
    <t>2024-10-31</t>
  </si>
  <si>
    <t>[93]</t>
  </si>
  <si>
    <t>Exempel.Exempel 1</t>
  </si>
  <si>
    <t>Exemplet på flik Exempel 1 är ändrat</t>
  </si>
  <si>
    <t>Ändringshistorik i version 1.0 revision 0</t>
  </si>
  <si>
    <t>2024-10-29</t>
  </si>
  <si>
    <t>[90]</t>
  </si>
  <si>
    <t>[91]</t>
  </si>
  <si>
    <t>Versionen är ändrat från '0.1' till '1.0'</t>
  </si>
  <si>
    <t>[92]</t>
  </si>
  <si>
    <t xml:space="preserve">Beskrivningen är ändrad från 
'Data.VårdenhetHSAId får ej vara mer än 33 karaktärer och får inte utelämnas'
 till 
'Data.VårdenhetHSAId får ej vara mer än 31 karaktärer och får inte utelämnas'</t>
  </si>
  <si>
    <t>Ändringshistorik i version 0.1 revision 4</t>
  </si>
  <si>
    <t>2024-04-29</t>
  </si>
  <si>
    <t>[88]</t>
  </si>
  <si>
    <t xml:space="preserve">Beskrivningen är ändrad från 
'Av inskrivande läkare beräknade tidpunkt för utskrivning.
Gäller patienter som bedömts ha fortsatt behov av vård och omsorgsinsatser efter utskrivning från sluten vård och ska ske inom 24 timmar efter inskrivning och meddelas berörda enheter i ett inskrivningsmeddelande.
I samband med inskrivningen bedömt tidpunkt då vårdtillfället förväntas avslutas.
I Lag om samverkan vid utskrivning från sluten hälso- och sjukvård föreskrivs att om den behandlande läkaren, när en patient skrivs in i den slutna vården, bedömer att patienten kan komma att behöva insatser från socialtjänsten, den kommunalt finansierade hälso- och sjukvården eller den regionfinansierade öppna vården efter det att patienten har skrivits ut, ska den slutna vården underrätta de berörda enheterna om denna bedömning genom ett inskrivningsmeddelande.
Om insatser bedöms behövas från den kommunalt finansierade hälso- och sjukvården, ska inskrivningsmeddelandet även skickas till den regionfinansierade öppna vården.
Inskrivningsmeddelande ska innehålla upplysning om beräknad tidpunkt för utskrivning.
Redovisas med datum. Ex 2023-09-30.
Om den slutna vården senare skickat nya uppdaterad tidpunkter för vårdtillfället förväntas avslutas rapporteras även dessa.
Syfte:
Gör redovisning av utfall i olika indikatorer över utskrivningsklara patienter möjlig, liksom uppföljning och analys av utskrivningsprocessen.'
 till 
'Tidpunkt för när behandlande läkare inom den slutna vården bedömt att patienten är utskrivningsklarför utskrivning.
Gäller patienter som i samband med inskrivning bedömts ha fortsatt behov av vård och omsorgsinsatser efter utskrivning
från sluten vård och där berörda enheter meddelats om detta i ett inskrivningsmeddelande.
I Lag om samverkan vid utskrivning från sluten hälso- och sjukvård8 föreskrivs att när den behandlande läkaren har
bedömt att en patient är utskrivningsklar, ska den slutna vården så snart som möjligt underrätta berörda enheter
om denna bedömning, om bestämmelser om sekretess eller tystnadsplikt inte hindrar det.
Syfte:
Gör redovisning av utfall i olika indikatorer över utskrivningsklara patienter möjlig, liksom uppföljning och analys av utskrivningsprocessen.'</t>
  </si>
  <si>
    <t>[89]</t>
  </si>
  <si>
    <t>Ändringshistorik i version 0.1 revision 3</t>
  </si>
  <si>
    <t>2024-02-22</t>
  </si>
  <si>
    <t>[87]</t>
  </si>
  <si>
    <t>Valideringsregel 3.09 är tillagd</t>
  </si>
  <si>
    <t>Ändringshistorik i version 0.1 revision 2</t>
  </si>
  <si>
    <t>2023-11-30</t>
  </si>
  <si>
    <t>[61]</t>
  </si>
  <si>
    <t>[62]</t>
  </si>
  <si>
    <t>[63]</t>
  </si>
  <si>
    <t xml:space="preserve">Beskrivningen är ändrad från 
'Från och med datum för rapportens innehåll'
 till 
'Från och med datum för rapportens innehåll
Rapporten skall innehålla alla vårdtillfällen som ej är utskrivna eller inskrivna från och med detta datum'</t>
  </si>
  <si>
    <t>[64]</t>
  </si>
  <si>
    <t>[65]</t>
  </si>
  <si>
    <t xml:space="preserve">Beskrivningen är ändrad från 
'Kontroll att patient-id finns'
 till 
'Patient-id måste anges'</t>
  </si>
  <si>
    <t>[66]</t>
  </si>
  <si>
    <t xml:space="preserve">Beskrivningen är ändrad från 
'Kontroll att VårdcentralHSAId-id finns'
 till 
'HSA-id för patientens vårdcentral måste anges'</t>
  </si>
  <si>
    <t>[67]</t>
  </si>
  <si>
    <t xml:space="preserve">Beskrivningen är ändrad från 
'Patietens kön får ej va utelämnat'
 till 
'Patietens kön måste anges korrekt'</t>
  </si>
  <si>
    <t>[68]</t>
  </si>
  <si>
    <t xml:space="preserve">Beskrivningen är ändrad från 
'Kommunkod får ej va utelämnad'
 till 
'Patientens kommunkod måste anges, samt vara en giltig kommunkod'</t>
  </si>
  <si>
    <t>[69]</t>
  </si>
  <si>
    <t xml:space="preserve">Beskrivningen är ändrad från 
'Födeleår får ej va utelämnad'
 till 
'Födeleår måste vara ett giltigt födelseår (&gt; 1900 &lt;= aktuellt år)'</t>
  </si>
  <si>
    <t>[70]</t>
  </si>
  <si>
    <t>Typen är ändrad från 'Boolean' till 'Nullable&lt;Boolean&gt;'</t>
  </si>
  <si>
    <t>[71]</t>
  </si>
  <si>
    <t>[72]</t>
  </si>
  <si>
    <t xml:space="preserve">Beskrivningen är ändrad från 
'Validera diagnoser så att endast det endast finns en godkänd huvuddiagnos, samt att ICD-10 koderna är korrekta'
 till 
'Alla diagnoser ska vara korrekta ICD_10 koder, det ska endast finnas en godkänd huvuddiagnos.'</t>
  </si>
  <si>
    <t>[73]</t>
  </si>
  <si>
    <t>Elementet 'Sjukhusnamn' är tillagt</t>
  </si>
  <si>
    <t>[74]</t>
  </si>
  <si>
    <t xml:space="preserve">Beskrivningen är ändrad från 
'VårdtillfälleId får ej vara mer än 36 karaktärer och får inte utelämnas'
 till 
'VårdtillfälleId ska vara unikt och får ej vara mer än 36 tecken långt och får inte utelämnas'</t>
  </si>
  <si>
    <t>[75]</t>
  </si>
  <si>
    <t xml:space="preserve">Beskrivningen är ändrad från 
'Sjukhuskod får ej vara mer än 5 karaktärer och får inte utelämnas'
 till 
'Kontroll att det är en giltig sjukhuskod'</t>
  </si>
  <si>
    <t>[76]</t>
  </si>
  <si>
    <t xml:space="preserve">Beskrivningen är ändrad från 
'KlinikMVOKod får ej vara mer än 3 karaktärer och får inte utelämnas'
 till 
'KlinikMVOKod får ej vara mer än 3 tecken och får inte utelämnas'</t>
  </si>
  <si>
    <t>[77]</t>
  </si>
  <si>
    <t xml:space="preserve">Beskrivningen är ändrad från 
'Data.VårdgivareHSAId får ej vara mer än 33 karaktärer och får inte utelämnas'
 till 
'Data.VårdgivareHSAId får ej vara mer än 33 tecken och får inte utelämnas'</t>
  </si>
  <si>
    <t>[78]</t>
  </si>
  <si>
    <t xml:space="preserve">Beskrivningen är ändrad från 
'Data.Inskrivningstid Datum+tid för inskrivning'
 till 
'Inskrivningstiden får ej ligga efter rapportens 'till och med' datum samt får ej vara ett tidpunkt i framtiden.'</t>
  </si>
  <si>
    <t>[79]</t>
  </si>
  <si>
    <t xml:space="preserve">Beskrivningen är ändrad från 
'Data.Utskrivningstid Datum+tid för utskrivning'
 till 
'Utskrivningstiden får ej inträffa innan inskrivningstid, före rapportens från och med datum och innan rapportens slutdatum.'</t>
  </si>
  <si>
    <t>[80]</t>
  </si>
  <si>
    <t xml:space="preserve">Beskrivningen är ändrad från 
'Data.Utskrivningssätt'
 till 
'Uskrivningssätt ska vara angiven när patienten är utskriven, ej angiven när patienten ej är utskriven'</t>
  </si>
  <si>
    <t>[81]</t>
  </si>
  <si>
    <t>Elementet 'Extrakttyp' är tillagt</t>
  </si>
  <si>
    <t>[82]</t>
  </si>
  <si>
    <t xml:space="preserve">Beskrivningen är ändrad från 
'Från och med datum måste vara tidigare än till och med datum'
 till 
'Rapportens 'från och med datum', måste vara tidigare än till och med datum'</t>
  </si>
  <si>
    <t>[83]</t>
  </si>
  <si>
    <t>Valideringsregel 1.01 är tillagd</t>
  </si>
  <si>
    <t>[84]</t>
  </si>
  <si>
    <t>Valideringsregel 1.02 är tillagd</t>
  </si>
  <si>
    <t>[85]</t>
  </si>
  <si>
    <t>Valideringsregel 1.03 är tillagd</t>
  </si>
  <si>
    <t>[86]</t>
  </si>
  <si>
    <t>Valideringsregel 1.04 är tillagd</t>
  </si>
  <si>
    <t>Ändringshistorik i version 0.1 revision 1</t>
  </si>
  <si>
    <t>2023-10-24</t>
  </si>
  <si>
    <t>[1]</t>
  </si>
  <si>
    <t>[2]</t>
  </si>
  <si>
    <t>[3]</t>
  </si>
  <si>
    <t>Typen är ändrad från 'Date' till 'DateOnly'</t>
  </si>
  <si>
    <t>[4]</t>
  </si>
  <si>
    <t>[5]</t>
  </si>
  <si>
    <t>[6]</t>
  </si>
  <si>
    <t>[7]</t>
  </si>
  <si>
    <t xml:space="preserve">Beskrivningen är ändrad från 
'Identifierare för region HSA-id'
 till 
'Huvudman HSA-id
Myndighet eller organisation som juridiskt och ekonomiskt har ansvaret för viss verksamhet.  Avser här region med högsta producentansvar för alla enheter inom regionens geografiska ansvarsområde som tillhandahåller sluten vård.
Syfte:
Att identifiera vårdkontaktens högsta organisatoriska tillhörighet.
Var utförs vården och vem har högsta ansvar för densamma.
I vilken region har den slutna vården utförts.'</t>
  </si>
  <si>
    <t>[8]</t>
  </si>
  <si>
    <t>[9]</t>
  </si>
  <si>
    <t xml:space="preserve">Beskrivningen är ändrad från 
'Vårdepisod för en patient'
 till 
'Vårdepisod
Vårdepisod definieras som samtliga vårdkontakter med en patient för ett visst hälsoproblem.'</t>
  </si>
  <si>
    <t>[10]</t>
  </si>
  <si>
    <t xml:space="preserve">Beskrivningen är ändrad från 
'Identifierare för vårdepisoden (unik identifierare från leverantör av data)
Denna identifierare krävs om man rapporterar data för en vårdepisod i flera olika steg (filer), och ej har full historik i resp vårdepisod.'
 till 
'Identifierare för vårdepisoden (unik identifierare från leverantör av data)
Unik identifikation av vilken vårdepisod som vårdtillfället tillhör.
Skapas av uppgiftslämnaren.
Uppgiften är obligatorisk då förekomst finns.'</t>
  </si>
  <si>
    <t>[11]</t>
  </si>
  <si>
    <t>[12]</t>
  </si>
  <si>
    <t xml:space="preserve">Beskrivningen är ändrad från 
'Patientens unika identifikation. Skapas av uppgiftslämnaren.'
 till 
'Är en pseudonym och utgör unik identifikation av patienten.
Pseudonymen skapas av uppgiftslämnaren.
Syfte:
Uppgiften ger möjlighet att följa patienter inom och mellan vårdepisoder och vårdtillfällen.
Nödvändig för att kunna följa och analysera eventuella återinskrivningar och för att uppföljning av slutenvårdsanvändning ur ett åldersperspektiv.'</t>
  </si>
  <si>
    <t>[13]</t>
  </si>
  <si>
    <t>[14]</t>
  </si>
  <si>
    <t xml:space="preserve">Beskrivningen är ändrad från 
'Identifierare för vårdcentral där patienten är listad vid utskrivning
NULL om okänt'
 till 
'HSA-id  för den vårdcentral där patienten är listad vid utskrivning från sluten vård.
Uppgiften är obligatorisk då förekomst finns.
Syfte:
Möjliggör uppföljning av hur slutenvård konsumeras per listningsenhet.'</t>
  </si>
  <si>
    <t>[15]</t>
  </si>
  <si>
    <t>[16]</t>
  </si>
  <si>
    <t xml:space="preserve">Beskrivningen är ändrad från 
'Patientens kön'
 till 
'Kön
Syfte:
Uppföljning och analys ska kunna göras uppdelat på kön.'</t>
  </si>
  <si>
    <t>[17]</t>
  </si>
  <si>
    <t>[18]</t>
  </si>
  <si>
    <t xml:space="preserve">Beskrivningen är ändrad från 
'SCB:s kommunkod
Patientens folkbokföringskommun vid utskrivning'
 till 
'Patientens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t>
  </si>
  <si>
    <t>[19]</t>
  </si>
  <si>
    <t>[20]</t>
  </si>
  <si>
    <t xml:space="preserve">Beskrivningen är ändrad från 
'Det år patienten föddes
Mellan år 19XX och inläsningsår, relaterat till max ålder. Jfr personidentitet.'
 till 
'Patientens födelseår
Födelseår som kan härledas ur personnummer eller samordningsnummer.
Syfte:
Patientens ålder vid tidpunkten för slutenvården kan beräknas.
Gör uppföljning och analys ur ett åldersperspektiv möjlig.'</t>
  </si>
  <si>
    <t>[21]</t>
  </si>
  <si>
    <t>[22]</t>
  </si>
  <si>
    <t xml:space="preserve">Beskrivningen är ändrad från 
'Registrerat vårdtillfälle'
 till 
'Vårdtillfälle
Med vårdtillfälle avses vårdkontakt i slutenvård.
Vårdtillfälle avgränsas av in- och utskrivning inom ett medicinskt verksamhetsområde (klinik/basenhet/motsvarande)'</t>
  </si>
  <si>
    <t>[23]</t>
  </si>
  <si>
    <t xml:space="preserve">Beskrivningen är ändrad från 
'Sjukhuskod
SoS Sjukhus- och klinikkoder för slutenvård
Valideras mot SoS för giltighet.'
 till 
'Sjukhuskod
Avser nivå sjukhus, dvs platsen/byggnaden där vården utförts.
Flera vårdgivare kan därmed komma att redovisas under samma sjukhus.
Redovisas med den 5-siffriga kod som hämtas från Socialstyrelsens koder för sjukhus och kliniker i patientregistret.
Vad som benämns som sjukhus styrs idag inte av några nationella principer utan varje huvudman avgör detta och hur sjukhusen ska benämnas.
Ett sjukhus kan därför omfatta sjukhusbyggnader på olika orter.
Syfte:
Att identifiera vid vilket sjukhus som vården utförts.'</t>
  </si>
  <si>
    <t>[24]</t>
  </si>
  <si>
    <t>[25]</t>
  </si>
  <si>
    <t xml:space="preserve">Beskrivningen är ändrad från 
'MVO kod för kliniken
SoS Sjukhus- och klinikkoder för slutenvård'
 till 
'MVO kod för kliniken
Avser den organisatoriska nivån klinik, dvs. det medicinska verksamhetsområdet.
Utgör avgränsning för begreppet vårdtillfälle.
Förflyttas patienten till ny klinik/medicinskt verksamhetsområde, avslutas det tidigare vårdtillfället och nytt vårdtillfälle påbörjas.
Redovisas med den 3-siffriga kod som hämtas från Socialstyrelsens koder för sjukhus och kliniker i patientregistret.
Syfte:
Att identifiera vårdtillfällets tillhörighet till medicinskt verksamhetsområde.'</t>
  </si>
  <si>
    <t>[26]</t>
  </si>
  <si>
    <t>[27]</t>
  </si>
  <si>
    <t xml:space="preserve">Beskrivningen är ändrad från 
'HSA-id för vårdgivare'
 till 
'HSA-id för vårdgivare
Statlig myndighet, region, kommun, annan juridisk person eller enskild näringsidkare som bedriver hälso- och sjukvårdsverksamhet.
Här avses juridisk person som bedriver sluten vård på uppdrag av och med avtal med region.
Syfte:
Att identifiera vårdtillfällets organisatoriska tillhörighet, var vården utförts och vilken juridisk persona som ansvarar för utförandet.'</t>
  </si>
  <si>
    <t>[28]</t>
  </si>
  <si>
    <t>[29]</t>
  </si>
  <si>
    <t xml:space="preserve">Beskrivningen är ändrad från 
'HSA-id för vårdande enhet, avdelningen'
 till 
'HSA-id för vårdande enhet, vårdavdelning
Avser vid vilken vårdande enhet, vårdavdelning, som den slutna vården ägt rum.
Om patienten vårdats på flera vårdavdelningar under vårdtillfället uppges den enhet som patienten vårdades vid utskrivningsdagen.
Syfte:
Att identifiera vilken enhet som patienten vårdades vid utskrivningsdagen och som ansvarade för att utskrivningen blev trygg och säker.'</t>
  </si>
  <si>
    <t>[30]</t>
  </si>
  <si>
    <t>[31]</t>
  </si>
  <si>
    <t xml:space="preserve">Beskrivningen är ändrad från 
'Är vårdtillfället planerat
Motsvarar begreppen elektiv respektive akut
true = elektiv
false = akut'
 till 
'Är vårdtillfället planerat
Beskriver om patienten skrivits in i sluten våd för planerad vård eller ej.
Begreppet planerad vård är likställt med elektiv vård.
Planerat vårdtillfälle är ett vårdtillfälle för vilket tid för inskrivning avtalats.
True = elektiv
False = akut
Syfte:
Gör det möjligt att följa upp och analysera om och i vilken grad den slutna vården skett planerat.'</t>
  </si>
  <si>
    <t>[32]</t>
  </si>
  <si>
    <t>[33]</t>
  </si>
  <si>
    <t xml:space="preserve">Beskrivningen är ändrad från 
'Inskrivningstid (Datum+tid för inskrivning)'
 till 
'Inskrivningstid
Tidpunkt då vårdtillfället påbörjades.
Redovisas med datum och klockslag.
Uppgift om datum är obligatorisk, uppgift om klockslag är obligatorisk om uppgiften finns.
Syfte:
Uppgift som är förutsättning för uppföljning och analys av slutenvård.'</t>
  </si>
  <si>
    <t>[34]</t>
  </si>
  <si>
    <t>[35]</t>
  </si>
  <si>
    <t xml:space="preserve">Beskrivningen är ändrad från 
'Utskrivningstid (Datum + tid för utskrivning)
(Null om ej utskriven)'
 till 
'Tidpunkt då vårdtillfället avslutades.
Redovisas med datum och klockslag. Ex 2023-09-25T15:00:00
Uppgift om datum är obligatorisk, uppgift om klockslag är obligatorisk om uppgiften finns.
(Obligatorisk uppgift om utskriven)
Syfte:
Uppgift som är förutsättning för uppföljning och analys av slutenvård.'</t>
  </si>
  <si>
    <t>[36]</t>
  </si>
  <si>
    <t>[37]</t>
  </si>
  <si>
    <t xml:space="preserve">Beskrivningen är ändrad från 
'Utskrivningssätt
(Null om ej utskriven)'
 till 
'Utskrivningssätt
(Obligatorisk uppgift om utskriven)'</t>
  </si>
  <si>
    <t>[38]</t>
  </si>
  <si>
    <t>[39]</t>
  </si>
  <si>
    <t>Typen är ändrad från 'Nullable&lt;DateTime&gt;' till 'Nullable&lt;DateOnly&gt;'</t>
  </si>
  <si>
    <t>[40]</t>
  </si>
  <si>
    <t xml:space="preserve">Beskrivningen är ändrad från 
'Av inskrivande läkare beräknad tidpunkt för utskrivning
Måste inträffa efter inskrivning och innan eller samtidigt som utskrivning.'
 till 
'Av inskrivande läkare beräknade tidpunkt för utskrivning.
Gäller patienter som bedömts ha fortsatt behov av vård och omsorgsinsatser efter utskrivning från sluten vård och ska ske inom 24 timmar efter inskrivning och meddelas berörda enheter i ett inskrivningsmeddelande.
I samband med inskrivningen bedömt tidpunkt då vårdtillfället förväntas avslutas.
I Lag om samverkan vid utskrivning från sluten hälso- och sjukvård föreskrivs att om den behandlande läkaren, när en patient skrivs in i den slutna vården, bedömer att patienten kan komma att behöva insatser från socialtjänsten, den kommunalt finansierade hälso- och sjukvården eller den regionfinansierade öppna vården efter det att patienten har skrivits ut, ska den slutna vården underrätta de berörda enheterna om denna bedömning genom ett inskrivningsmeddelande.
Om insatser bedöms behövas från den kommunalt finansierade hälso- och sjukvården, ska inskrivningsmeddelandet även skickas till den regionfinansierade öppna vården.
Inskrivningsmeddelande ska innehålla upplysning om beräknad tidpunkt för utskrivning.
Redovisas med datum. Ex 2023-09-30.
Om den slutna vården senare skickat nya uppdaterad tidpunkter för vårdtillfället förväntas avslutas rapporteras även dessa.
Syfte:
Gör redovisning av utfall i olika indikatorer över utskrivningsklara patienter möjlig, liksom uppföljning och analys av utskrivningsprocessen.'</t>
  </si>
  <si>
    <t>[41]</t>
  </si>
  <si>
    <t>Typen är ändrad från 'DateTime' till 'DateOnly'</t>
  </si>
  <si>
    <t>[42]</t>
  </si>
  <si>
    <t>[43]</t>
  </si>
  <si>
    <t xml:space="preserve">Beskrivningen är ändrad från 
'Diagnoser'
 till 
'Diagnoser
Samtliga diagnoskoder som haft klinisk relevans för vårdtillfället ska redovisas, samt diagnoskoder för yttre orsaker (Kapitel XX) till sjukdom och död är en klassifikation som används för att beskriva olycksfall, vårdkomplikationer, ogynnsamma effekter av läkemedel och självdestruktiva handlingar.
Syfte :
Uppgift om diagnos ger möjlighet till fördjupad förståelse och analys av bakgrunden och orsakerna till det aktuella vårdtillfället som i sin tur kan användas till utveckling av verksamheten och jämförelser med andra.'</t>
  </si>
  <si>
    <t>[44]</t>
  </si>
  <si>
    <t xml:space="preserve">Beskrivningen är ändrad från 
'Registrerad diagnos'
 till 
'Diagnos'</t>
  </si>
  <si>
    <t>[45]</t>
  </si>
  <si>
    <t xml:space="preserve">Beskrivningen är ändrad från 
'Är detta huvuddiagnosen? (endast en huvuddiagnos tillåts)
Vissa diagnoser får inte lov att vara primära enligt ICD10.'
 till 
'Är detta huvuddiagnosen? (endast en huvuddiagnos tillåts)
Diagnos för yttre orsak kan ej anges som huvuddiagnos.
Vissa diagnoser får inte lov att vara primära enligt ICD10.'</t>
  </si>
  <si>
    <t>[46]</t>
  </si>
  <si>
    <t>[47]</t>
  </si>
  <si>
    <t>Valideringsregel 4.00 är tillagd</t>
  </si>
  <si>
    <t>[48]</t>
  </si>
  <si>
    <t xml:space="preserve">Beskrivningen är ändrad från 
'Åtgärder'
 till 
'Åtgärder
Syfte:
Uppgift om under vårdtillfället genomförda åtgärder ger möjlighet till fördjupad förståelse och analys av bakgrunden till det aktuella vårdtillfället som i sin tur kan användas till utveckling av verksamheten och jämförelser med andra.'</t>
  </si>
  <si>
    <t>[49]</t>
  </si>
  <si>
    <t xml:space="preserve">Beskrivningen är ändrad från 
'Åtgärd utförd'
 till 
'Åtgärd'</t>
  </si>
  <si>
    <t>[50]</t>
  </si>
  <si>
    <t>Valideringsregel 4.01 är tillagd</t>
  </si>
  <si>
    <t>[51]</t>
  </si>
  <si>
    <t>Elementet 'YttreOrsaker' är borttaget</t>
  </si>
  <si>
    <t>[52]</t>
  </si>
  <si>
    <t>Valideringsregel 3.00 är tillagd</t>
  </si>
  <si>
    <t>[53]</t>
  </si>
  <si>
    <t>Valideringsregel 3.01 är tillagd</t>
  </si>
  <si>
    <t>[54]</t>
  </si>
  <si>
    <t>Valideringsregel 3.02 är tillagd</t>
  </si>
  <si>
    <t>[55]</t>
  </si>
  <si>
    <t>Valideringsregel 3.03 är tillagd</t>
  </si>
  <si>
    <t>[56]</t>
  </si>
  <si>
    <t>Valideringsregel 3.04 är tillagd</t>
  </si>
  <si>
    <t>[57]</t>
  </si>
  <si>
    <t>Valideringsregel 3.05 är tillagd</t>
  </si>
  <si>
    <t>[58]</t>
  </si>
  <si>
    <t>Valideringsregel 3.06 är tillagd</t>
  </si>
  <si>
    <t>[59]</t>
  </si>
  <si>
    <t>Valideringsregel 3.07 är tillagd</t>
  </si>
  <si>
    <t>[60]</t>
  </si>
  <si>
    <t>Valideringsregel 3.08 är tillagd</t>
  </si>
  <si>
    <t>{</t>
  </si>
  <si>
    <t xml:space="preserve">  "FrånOchMedDatum": "2023-04-25",</t>
  </si>
  <si>
    <t xml:space="preserve">  "TillOchMedDatum": "2023-05-25",</t>
  </si>
  <si>
    <t xml:space="preserve">  "Extrakttyp": "Alla",</t>
  </si>
  <si>
    <t xml:space="preserve">  "HuvudmanHSAId": "SE16232100002422",</t>
  </si>
  <si>
    <t xml:space="preserve">  "Vårdepisoder": [</t>
  </si>
  <si>
    <t xml:space="preserve">    {</t>
  </si>
  <si>
    <t xml:space="preserve">      "Patient": {</t>
  </si>
  <si>
    <t xml:space="preserve">        "PatientId": "PAT01_AAA",</t>
  </si>
  <si>
    <t xml:space="preserve">        "VårdcentralHSAId": "SE1623210000VC1199",</t>
  </si>
  <si>
    <t xml:space="preserve">        "Kön": "Kvinna",</t>
  </si>
  <si>
    <t xml:space="preserve">        "Kommunkod": "2305",</t>
  </si>
  <si>
    <t xml:space="preserve">        "Födelseår": 1965</t>
  </si>
  <si>
    <t xml:space="preserve">      },</t>
  </si>
  <si>
    <t xml:space="preserve">      "Vårdtillfällen": [</t>
  </si>
  <si>
    <t xml:space="preserve">        {</t>
  </si>
  <si>
    <t xml:space="preserve">          "VårdtillfälleId": "VTF_PAT01_01",</t>
  </si>
  <si>
    <t xml:space="preserve">          "Sjukhuskod": "23010",</t>
  </si>
  <si>
    <t xml:space="preserve">          "Sjukhusnamn": "Växjö lasarett",</t>
  </si>
  <si>
    <t xml:space="preserve">          "KlinikMVOKod": "321",</t>
  </si>
  <si>
    <t xml:space="preserve">          "VårdgivareHSAId": "SE1623210000VG0101",</t>
  </si>
  <si>
    <t xml:space="preserve">          "VårdenhetHSAId": "SE1623210000VE0101",</t>
  </si>
  <si>
    <t xml:space="preserve">          "PlaneradVård": false,</t>
  </si>
  <si>
    <t xml:space="preserve">          "Inskrivningstid": "2023-04-26T19:44:00",</t>
  </si>
  <si>
    <t xml:space="preserve">          "Inskrivningssätt": "SärskiltBoende",</t>
  </si>
  <si>
    <t xml:space="preserve">          "Utskrivningstid": "2023-04-27T09:00:00",</t>
  </si>
  <si>
    <t xml:space="preserve">          "Utskrivningssätt": "AnnatSjukHusKlinik",</t>
  </si>
  <si>
    <t xml:space="preserve">          "Diagnoser": [</t>
  </si>
  <si>
    <t xml:space="preserve">            {</t>
  </si>
  <si>
    <t xml:space="preserve">              "ICD10Kod": "S021",</t>
  </si>
  <si>
    <t xml:space="preserve">              "Huvuddiagnos": true</t>
  </si>
  <si>
    <t xml:space="preserve">            },</t>
  </si>
  <si>
    <t xml:space="preserve">              "ICD10Kod": "Y2221"</t>
  </si>
  <si>
    <t xml:space="preserve">            }</t>
  </si>
  <si>
    <t xml:space="preserve">          ],</t>
  </si>
  <si>
    <t xml:space="preserve">          "Åtgärder": [</t>
  </si>
  <si>
    <t xml:space="preserve">              "KVÅKod": "AA011"</t>
  </si>
  <si>
    <t xml:space="preserve">          ]</t>
  </si>
  <si>
    <t xml:space="preserve">        },</t>
  </si>
  <si>
    <t xml:space="preserve">          "VårdtillfälleId": "VTF_PAT01_02",</t>
  </si>
  <si>
    <t xml:space="preserve">          "VårdgivareHSAId": "SE1623210000VG0303",</t>
  </si>
  <si>
    <t xml:space="preserve">          "Inskrivningstid": "2023-04-27T09:00:00",</t>
  </si>
  <si>
    <t xml:space="preserve">          "Inskrivningssätt": "AnnatSjukhusKlinik",</t>
  </si>
  <si>
    <t xml:space="preserve">          "Utskrivningssätt": "SärskiltBoende",</t>
  </si>
  <si>
    <t xml:space="preserve">          "Utskrivningsklardatum": "2023-04-29",</t>
  </si>
  <si>
    <t xml:space="preserve">        }</t>
  </si>
  <si>
    <t xml:space="preserve">      ]</t>
  </si>
  <si>
    <t xml:space="preserve">    },</t>
  </si>
  <si>
    <t xml:space="preserve">        "PatientId": "PAT02_AAA",</t>
  </si>
  <si>
    <t xml:space="preserve">        "VårdcentralHSAId": "SE1623210000VC2211",</t>
  </si>
  <si>
    <t xml:space="preserve">        "Kön": "Man",</t>
  </si>
  <si>
    <t xml:space="preserve">        "Kommunkod": "1490",</t>
  </si>
  <si>
    <t xml:space="preserve">        "Födelseår": 1973</t>
  </si>
  <si>
    <t xml:space="preserve">          "VårdtillfälleId": "VTF_PAT02_01",</t>
  </si>
  <si>
    <t xml:space="preserve">          "KlinikMVOKod": "105",</t>
  </si>
  <si>
    <t xml:space="preserve">          "VårdgivareHSAId": "SE1623210000VG0202",</t>
  </si>
  <si>
    <t xml:space="preserve">          "VårdenhetHSAId": "SE1623210000VE0202",</t>
  </si>
  <si>
    <t xml:space="preserve">          "PlaneradVård": true,</t>
  </si>
  <si>
    <t xml:space="preserve">          "Inskrivningstid": "2023-05-01T12:22:00",</t>
  </si>
  <si>
    <t xml:space="preserve">          "Inskrivningssätt": "OrdinärtBoende",</t>
  </si>
  <si>
    <t xml:space="preserve">          "Utskrivningssätt": "Avliden",</t>
  </si>
  <si>
    <t xml:space="preserve">    }</t>
  </si>
  <si>
    <t xml:space="preserve">  ]</t>
  </si>
  <si>
    <t>}</t>
  </si>
</sst>
</file>

<file path=xl/styles.xml><?xml version="1.0" encoding="utf-8"?>
<styleSheet xmlns="http://schemas.openxmlformats.org/spreadsheetml/2006/main">
  <numFmts count="0"/>
  <fonts count="15">
    <font>
      <sz val="11"/>
      <name val="Calibri"/>
    </font>
    <font>
      <b/>
      <sz val="11"/>
      <name val="Calibri"/>
    </font>
    <font>
      <sz val="15"/>
      <name val="Calibri"/>
    </font>
    <font>
      <b/>
      <sz val="15"/>
      <name val="Calibri"/>
    </font>
    <font>
      <sz val="11"/>
      <color rgb="FF00008B"/>
      <name val="Calibri"/>
    </font>
    <font>
      <b/>
      <sz val="14"/>
      <color rgb="FF00008B"/>
      <name val="Calibri"/>
    </font>
    <font>
      <sz val="11"/>
      <color rgb="FF8B0000"/>
      <name val="Calibri"/>
    </font>
    <font>
      <b/>
      <sz val="11"/>
      <color rgb="FF8B0000"/>
      <name val="Calibri"/>
    </font>
    <font>
      <sz val="11"/>
      <color rgb="FF006400"/>
      <name val="Calibri"/>
    </font>
    <font>
      <sz val="16"/>
      <name val="Calibri"/>
    </font>
    <font>
      <sz val="11"/>
      <name val="Consolas"/>
    </font>
    <font>
      <b/>
      <sz val="14"/>
      <name val="Calibri"/>
    </font>
    <font>
      <b/>
      <i/>
      <sz val="8"/>
      <color rgb="FF8B0000"/>
      <name val="Calibri"/>
    </font>
    <font>
      <i/>
      <sz val="11"/>
      <name val="Calibri"/>
    </font>
    <font>
      <sz val="11"/>
      <color rgb="FFA9A9A9"/>
      <name val="Calibri"/>
    </font>
  </fonts>
  <fills count="3">
    <fill>
      <patternFill patternType="none"/>
    </fill>
    <fill>
      <patternFill patternType="gray125"/>
    </fill>
    <fill>
      <patternFill patternType="solid">
        <fgColor rgb="FFFAEBD7"/>
      </patternFill>
    </fill>
  </fills>
  <borders count="17">
    <border>
      <left/>
      <right/>
      <top/>
      <bottom/>
      <diagonal/>
    </border>
    <border>
      <left/>
      <right/>
      <top/>
      <bottom style="medium"/>
      <diagonal/>
    </border>
    <border>
      <left/>
      <right/>
      <top style="medium"/>
      <bottom/>
      <diagonal/>
    </border>
    <border>
      <left style="medium"/>
      <right/>
      <top style="medium"/>
      <bottom/>
      <diagonal/>
    </border>
    <border>
      <left style="medium"/>
      <right/>
      <top/>
      <bottom/>
      <diagonal/>
    </border>
    <border>
      <left style="medium"/>
      <right/>
      <top/>
      <bottom style="medium"/>
      <diagonal/>
    </border>
    <border>
      <left/>
      <right style="medium"/>
      <top style="medium"/>
      <bottom/>
      <diagonal/>
    </border>
    <border>
      <left/>
      <right style="medium"/>
      <top/>
      <bottom/>
      <diagonal/>
    </border>
    <border>
      <left/>
      <right style="medium"/>
      <top/>
      <bottom style="medium"/>
      <diagonal/>
    </border>
    <border>
      <left/>
      <right/>
      <top style="medium"/>
      <bottom style="medium"/>
      <diagonal/>
    </border>
    <border>
      <left style="medium"/>
      <right/>
      <top style="medium"/>
      <bottom style="medium"/>
      <diagonal/>
    </border>
    <border>
      <left/>
      <right style="medium"/>
      <top style="medium"/>
      <bottom style="medium"/>
      <diagonal/>
    </border>
    <border>
      <left/>
      <right/>
      <top style="hair"/>
      <bottom/>
      <diagonal/>
    </border>
    <border>
      <left style="medium"/>
      <right/>
      <top style="hair"/>
      <bottom/>
      <diagonal/>
    </border>
    <border>
      <left/>
      <right style="medium"/>
      <top style="hair"/>
      <bottom/>
      <diagonal/>
    </border>
    <border>
      <left/>
      <right/>
      <top style="hair"/>
      <bottom style="medium"/>
      <diagonal/>
    </border>
    <border>
      <left style="medium"/>
      <right/>
      <top style="hair"/>
      <bottom style="medium"/>
      <diagonal/>
    </border>
  </borders>
  <cellStyleXfs count="1">
    <xf numFmtId="0" fontId="0"/>
  </cellStyleXfs>
  <cellXfs count="63">
    <xf numFmtId="0" fontId="0" xfId="0"/>
    <xf numFmtId="0" fontId="2" applyFont="1" fillId="2" applyFill="1" borderId="1" applyBorder="1" xfId="0"/>
    <xf numFmtId="0" fontId="3" applyFont="1" fillId="2" applyFill="1" borderId="1" applyBorder="1" xfId="0" applyAlignment="1">
      <alignment horizontal="left" vertical="top"/>
    </xf>
    <xf numFmtId="0" fontId="0" applyAlignment="1">
      <alignment horizontal="left" vertical="top"/>
    </xf>
    <xf numFmtId="0" fontId="4" applyFont="1" applyAlignment="1">
      <alignment horizontal="left" vertical="top"/>
    </xf>
    <xf numFmtId="0" fontId="5" applyFont="1" applyAlignment="1">
      <alignment horizontal="left" vertical="top"/>
    </xf>
    <xf numFmtId="0" fontId="0" applyAlignment="1">
      <alignment horizontal="right" vertical="top"/>
    </xf>
    <xf numFmtId="0" fontId="7" applyFont="1" applyAlignment="1">
      <alignment horizontal="left" vertical="top"/>
    </xf>
    <xf numFmtId="0" fontId="0" applyAlignment="1">
      <alignment horizontal="left" vertical="center" wrapText="1" indent="1"/>
    </xf>
    <xf numFmtId="0" fontId="8" applyFont="1" applyAlignment="1">
      <alignment horizontal="left" vertical="top" wrapText="1"/>
    </xf>
    <xf numFmtId="0" fontId="9" applyFont="1"/>
    <xf numFmtId="0" fontId="0" borderId="2" applyBorder="1" applyAlignment="1">
      <alignment horizontal="left" vertical="center" wrapText="1" indent="1"/>
    </xf>
    <xf numFmtId="0" fontId="0" borderId="1" applyBorder="1" applyAlignment="1">
      <alignment horizontal="left" vertical="center" wrapText="1" indent="1"/>
    </xf>
    <xf numFmtId="0" fontId="7" applyFont="1" borderId="3" applyBorder="1" applyAlignment="1">
      <alignment horizontal="center" vertical="center"/>
    </xf>
    <xf numFmtId="0" fontId="7" applyFont="1" borderId="4" applyBorder="1" applyAlignment="1">
      <alignment horizontal="center" vertical="center"/>
    </xf>
    <xf numFmtId="0" fontId="7" applyFont="1" borderId="5" applyBorder="1" applyAlignment="1">
      <alignment horizontal="center" vertical="center"/>
    </xf>
    <xf numFmtId="0" fontId="6" applyFont="1" borderId="6" applyBorder="1" applyAlignment="1">
      <alignment horizontal="left" vertical="center" wrapText="1" indent="1"/>
    </xf>
    <xf numFmtId="0" fontId="6" applyFont="1" borderId="7" applyBorder="1" applyAlignment="1">
      <alignment horizontal="left" vertical="center" wrapText="1" indent="1"/>
    </xf>
    <xf numFmtId="0" fontId="6" applyFont="1" borderId="8" applyBorder="1" applyAlignment="1">
      <alignment horizontal="left" vertical="center" wrapText="1" indent="1"/>
    </xf>
    <xf numFmtId="0" fontId="0" borderId="9" applyBorder="1" applyAlignment="1">
      <alignment horizontal="left" vertical="center" wrapText="1" indent="1"/>
    </xf>
    <xf numFmtId="0" fontId="7" applyFont="1" borderId="10" applyBorder="1" applyAlignment="1">
      <alignment horizontal="center" vertical="center"/>
    </xf>
    <xf numFmtId="0" fontId="6" applyFont="1" borderId="11" applyBorder="1" applyAlignment="1">
      <alignment horizontal="left" vertical="center" wrapText="1" indent="1"/>
    </xf>
    <xf numFmtId="0" fontId="10" applyFont="1" xfId="0"/>
    <xf numFmtId="0" fontId="10" applyFont="1" borderId="2" applyBorder="1" xfId="0"/>
    <xf numFmtId="0" fontId="10" applyFont="1" borderId="1" applyBorder="1" xfId="0"/>
    <xf numFmtId="0" fontId="10" applyFont="1" borderId="3" applyBorder="1" xfId="0" applyAlignment="1">
      <alignment horizontal="left" vertical="top"/>
    </xf>
    <xf numFmtId="0" fontId="10" applyFont="1" borderId="4" applyBorder="1" xfId="0" applyAlignment="1">
      <alignment horizontal="left" vertical="top"/>
    </xf>
    <xf numFmtId="0" fontId="10" applyFont="1" borderId="5" applyBorder="1" xfId="0" applyAlignment="1">
      <alignment horizontal="left" vertical="top"/>
    </xf>
    <xf numFmtId="0" fontId="10" applyFont="1" borderId="6" applyBorder="1" xfId="0"/>
    <xf numFmtId="0" fontId="10" applyFont="1" borderId="7" applyBorder="1" xfId="0"/>
    <xf numFmtId="0" fontId="10" applyFont="1" borderId="8" applyBorder="1" xfId="0"/>
    <xf numFmtId="0" fontId="11" applyFont="1" applyAlignment="1">
      <alignment horizontal="left" vertical="top"/>
    </xf>
    <xf numFmtId="0" fontId="12" applyFont="1" applyAlignment="1">
      <alignment horizontal="left" vertical="top"/>
    </xf>
    <xf numFmtId="0" fontId="0" borderId="12" applyBorder="1"/>
    <xf numFmtId="0" fontId="8" applyFont="1" borderId="12" applyBorder="1" applyAlignment="1">
      <alignment horizontal="left" vertical="top" wrapText="1"/>
    </xf>
    <xf numFmtId="0" fontId="13" applyFont="1" borderId="12" applyBorder="1" applyAlignment="1">
      <alignment horizontal="left" vertical="top"/>
    </xf>
    <xf numFmtId="0" fontId="13" applyFont="1" borderId="12" applyBorder="1" applyAlignment="1">
      <alignment horizontal="left" vertical="top" wrapText="1"/>
    </xf>
    <xf numFmtId="0" fontId="13" applyFont="1" borderId="2" applyBorder="1" applyAlignment="1">
      <alignment horizontal="left" vertical="top"/>
    </xf>
    <xf numFmtId="0" fontId="8" applyFont="1" borderId="2" applyBorder="1" applyAlignment="1">
      <alignment horizontal="left" vertical="top" wrapText="1"/>
    </xf>
    <xf numFmtId="0" fontId="0" borderId="2" applyBorder="1"/>
    <xf numFmtId="0" fontId="0" borderId="1" applyBorder="1"/>
    <xf numFmtId="0" fontId="1" applyFont="1" borderId="3" applyBorder="1" applyAlignment="1">
      <alignment horizontal="left" vertical="top"/>
    </xf>
    <xf numFmtId="0" fontId="0" borderId="4" applyBorder="1"/>
    <xf numFmtId="0" fontId="1" applyFont="1" borderId="13" applyBorder="1" applyAlignment="1">
      <alignment horizontal="left" vertical="top"/>
    </xf>
    <xf numFmtId="0" fontId="0" borderId="5" applyBorder="1"/>
    <xf numFmtId="0" fontId="0" borderId="6" applyBorder="1"/>
    <xf numFmtId="0" fontId="0" borderId="7" applyBorder="1"/>
    <xf numFmtId="0" fontId="0" borderId="14" applyBorder="1"/>
    <xf numFmtId="0" fontId="0" borderId="8" applyBorder="1"/>
    <xf numFmtId="0" fontId="8" applyFont="1" borderId="15" applyBorder="1" applyAlignment="1">
      <alignment horizontal="left" vertical="top" wrapText="1"/>
    </xf>
    <xf numFmtId="0" fontId="0" borderId="15" applyBorder="1"/>
    <xf numFmtId="0" fontId="0" borderId="3" applyBorder="1" applyAlignment="1">
      <alignment horizontal="left" vertical="top"/>
    </xf>
    <xf numFmtId="0" fontId="0" borderId="13" applyBorder="1" applyAlignment="1">
      <alignment horizontal="left" vertical="top"/>
    </xf>
    <xf numFmtId="0" fontId="0" borderId="16" applyBorder="1" applyAlignment="1">
      <alignment horizontal="left" vertical="top"/>
    </xf>
    <xf numFmtId="0" fontId="14" applyFont="1" applyAlignment="1">
      <alignment horizontal="left" vertical="top"/>
    </xf>
    <xf numFmtId="0" fontId="8" applyFont="1" borderId="9" applyBorder="1" applyAlignment="1">
      <alignment horizontal="left" vertical="top" wrapText="1"/>
    </xf>
    <xf numFmtId="0" fontId="0" borderId="9" applyBorder="1"/>
    <xf numFmtId="0" fontId="0" borderId="10" applyBorder="1" applyAlignment="1">
      <alignment horizontal="left" vertical="top"/>
    </xf>
    <xf numFmtId="0" fontId="0" borderId="11" applyBorder="1"/>
    <xf numFmtId="0" fontId="8" applyFont="1" borderId="1" applyBorder="1" applyAlignment="1">
      <alignment horizontal="left" vertical="top" wrapText="1"/>
    </xf>
    <xf numFmtId="0" fontId="11" applyFont="1" borderId="3" applyBorder="1" applyAlignment="1">
      <alignment horizontal="left" vertical="center"/>
    </xf>
    <xf numFmtId="0" fontId="11" applyFont="1" borderId="4" applyBorder="1" applyAlignment="1">
      <alignment horizontal="left" vertical="center"/>
    </xf>
    <xf numFmtId="0" fontId="11" applyFont="1" borderId="5" applyBorder="1" applyAlignment="1">
      <alignment horizontal="left" vertical="center"/>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worksheet" Target="worksheets/sheet4.xml"/><Relationship Id="rId6"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1:J10"/>
  <sheetViews>
    <sheetView workbookViewId="0"/>
  </sheetViews>
  <sheetFormatPr defaultRowHeight="15"/>
  <cols>
    <col min="1" max="1" width="9.140625" customWidth="1"/>
    <col min="2" max="2" width="14.24956226348877"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s>
  <sheetData>
    <row r="1" s="1" customFormat="1">
      <c r="A1" s="2" t="s">
        <v>0</v>
      </c>
    </row>
    <row r="2"/>
    <row r="3"/>
    <row r="4"/>
    <row r="5" ht="19.947476196289063" customHeight="1">
      <c r="B5" s="60" t="str">
        <f>HYPERLINK("#'Json-dokumentation'!A6", "Rapport")</f>
        <v>Rapport</v>
      </c>
      <c r="C5" s="38" t="s">
        <v>1</v>
      </c>
      <c r="D5" s="39"/>
      <c r="E5" s="39"/>
      <c r="F5" s="39"/>
      <c r="G5" s="39"/>
      <c r="H5" s="39"/>
      <c r="I5" s="39"/>
      <c r="J5" s="45"/>
    </row>
    <row r="6" ht="63.34591064453125" customHeight="1">
      <c r="B6" s="61" t="str">
        <f>HYPERLINK("#'Json-dokumentation'!A40", "Vårdepisod")</f>
        <v>Vårdepisod</v>
      </c>
      <c r="C6" s="9" t="s">
        <v>2</v>
      </c>
      <c r="J6" s="46"/>
    </row>
    <row r="7" ht="19.947476196289063" customHeight="1">
      <c r="B7" s="61" t="str">
        <f>HYPERLINK("#'Json-dokumentation'!A56", "Patient")</f>
        <v>Patient</v>
      </c>
      <c r="C7" s="9" t="s">
        <v>3</v>
      </c>
      <c r="J7" s="46"/>
    </row>
    <row r="8" ht="77.81205444335937" customHeight="1">
      <c r="B8" s="61" t="str">
        <f>HYPERLINK("#'Json-dokumentation'!A94", "Vårdtillfälle")</f>
        <v>Vårdtillfälle</v>
      </c>
      <c r="C8" s="9" t="s">
        <v>4</v>
      </c>
      <c r="J8" s="46"/>
    </row>
    <row r="9" ht="19.947476196289063" customHeight="1">
      <c r="B9" s="61" t="str">
        <f>HYPERLINK("#'Json-dokumentation'!A179", "Diagnos")</f>
        <v>Diagnos</v>
      </c>
      <c r="C9" s="9" t="s">
        <v>5</v>
      </c>
      <c r="J9" s="46"/>
    </row>
    <row r="10" ht="19.947476196289063" customHeight="1">
      <c r="B10" s="62" t="str">
        <f>HYPERLINK("#'Json-dokumentation'!A197", "Åtgärd")</f>
        <v>Åtgärd</v>
      </c>
      <c r="C10" s="59" t="s">
        <v>6</v>
      </c>
      <c r="D10" s="40"/>
      <c r="E10" s="40"/>
      <c r="F10" s="40"/>
      <c r="G10" s="40"/>
      <c r="H10" s="40"/>
      <c r="I10" s="40"/>
      <c r="J10" s="48"/>
    </row>
    <row r="11"/>
  </sheetData>
  <mergeCells>
    <mergeCell ref="A1:AD1"/>
    <mergeCell ref="C5:J5"/>
    <mergeCell ref="C6:J6"/>
    <mergeCell ref="C7:J7"/>
    <mergeCell ref="C8:J8"/>
    <mergeCell ref="C9:J9"/>
    <mergeCell ref="C10:J10"/>
  </mergeCells>
  <headerFooter/>
</worksheet>
</file>

<file path=xl/worksheets/sheet2.xml><?xml version="1.0" encoding="utf-8"?>
<worksheet xmlns:r="http://schemas.openxmlformats.org/officeDocument/2006/relationships" xmlns="http://schemas.openxmlformats.org/spreadsheetml/2006/main">
  <dimension ref="A1:J205"/>
  <sheetViews>
    <sheetView workbookViewId="0"/>
  </sheetViews>
  <sheetFormatPr defaultRowHeight="15"/>
  <cols>
    <col min="1" max="1" width="37.41120147705078" customWidth="1"/>
    <col min="2" max="2" width="22.97566032409668" customWidth="1"/>
    <col min="3" max="3" width="43.49118423461914" customWidth="1"/>
    <col min="4" max="4" width="9.140625" customWidth="1"/>
    <col min="5" max="5" width="9.140625" customWidth="1"/>
    <col min="6" max="6" width="9.140625" customWidth="1"/>
    <col min="7" max="7" width="9.140625" customWidth="1"/>
    <col min="8" max="8" width="9.140625" customWidth="1"/>
    <col min="9" max="9" width="9.140625" customWidth="1"/>
    <col min="10" max="10" width="51.68575668334961" customWidth="1"/>
  </cols>
  <sheetData>
    <row r="1" s="1" customFormat="1">
      <c r="A1" s="2" t="s">
        <v>0</v>
      </c>
    </row>
    <row r="2"/>
    <row r="3"/>
    <row r="4"/>
    <row r="5" ht="19.947476196289063" customHeight="1">
      <c r="A5" s="9" t="s">
        <v>1</v>
      </c>
    </row>
    <row r="6">
      <c r="A6" s="31" t="s">
        <v>7</v>
      </c>
      <c r="B6" s="4" t="s">
        <v>8</v>
      </c>
    </row>
    <row r="7" ht="63.34591064453125" customHeight="1">
      <c r="A7" s="32" t="str">
        <f>HYPERLINK("#'Ändringshistorik'!C6", "Ändringshistorik: [2] ,[62] ,[83] ,[84] ,[85] ,[86] ,[91] ,[94]")</f>
        <v>Ändringshistorik: [2] ,[62] ,[83] ,[84] ,[85] ,[86] ,[91] ,[94]</v>
      </c>
      <c r="B7" s="41" t="s">
        <v>9</v>
      </c>
      <c r="C7" s="37" t="s">
        <v>10</v>
      </c>
      <c r="D7" s="38" t="s">
        <v>11</v>
      </c>
      <c r="E7" s="39"/>
      <c r="F7" s="39"/>
      <c r="G7" s="39"/>
      <c r="H7" s="39"/>
      <c r="I7" s="45"/>
      <c r="J7" s="32" t="str">
        <f>HYPERLINK("#'Ändringshistorik'!C66", "Ändringshistorik: [3] ,[4] ,[63] ,[64]")</f>
        <v>Ändringshistorik: [3] ,[4] ,[63] ,[64]</v>
      </c>
    </row>
    <row r="8">
      <c r="B8" s="42"/>
      <c r="I8" s="46"/>
    </row>
    <row r="9">
      <c r="B9" s="42"/>
      <c r="C9" s="7" t="s">
        <v>12</v>
      </c>
      <c r="I9" s="46"/>
    </row>
    <row r="10">
      <c r="B10" s="42"/>
      <c r="I10" s="46"/>
    </row>
    <row r="11" ht="19.947476196289063" customHeight="1">
      <c r="B11" s="43" t="s">
        <v>13</v>
      </c>
      <c r="C11" s="35" t="s">
        <v>10</v>
      </c>
      <c r="D11" s="34" t="s">
        <v>14</v>
      </c>
      <c r="E11" s="33"/>
      <c r="F11" s="33"/>
      <c r="G11" s="33"/>
      <c r="H11" s="33"/>
      <c r="I11" s="47"/>
      <c r="J11" s="32" t="str">
        <f>HYPERLINK("#'Ändringshistorik'!C68", "Ändringshistorik: [5] ,[6]")</f>
        <v>Ändringshistorik: [5] ,[6]</v>
      </c>
    </row>
    <row r="12">
      <c r="B12" s="42"/>
      <c r="I12" s="46"/>
    </row>
    <row r="13">
      <c r="B13" s="42"/>
      <c r="C13" s="7" t="s">
        <v>12</v>
      </c>
      <c r="I13" s="46"/>
    </row>
    <row r="14">
      <c r="B14" s="42"/>
      <c r="I14" s="46"/>
    </row>
    <row r="15" ht="19.947476196289063" customHeight="1">
      <c r="B15" s="43" t="s">
        <v>15</v>
      </c>
      <c r="C15" s="36" t="s">
        <v>16</v>
      </c>
      <c r="D15" s="34" t="s">
        <v>17</v>
      </c>
      <c r="E15" s="33"/>
      <c r="F15" s="33"/>
      <c r="G15" s="33"/>
      <c r="H15" s="33"/>
      <c r="I15" s="47"/>
      <c r="J15" s="32" t="str">
        <f>HYPERLINK("#'Ändringshistorik'!C55", "Ändringshistorik: [81]")</f>
        <v>Ändringshistorik: [81]</v>
      </c>
    </row>
    <row r="16" ht="19.947476196289063" customHeight="1">
      <c r="B16" s="42"/>
      <c r="C16" s="3" t="s">
        <v>18</v>
      </c>
      <c r="D16" s="9" t="s">
        <v>19</v>
      </c>
      <c r="I16" s="46"/>
    </row>
    <row r="17" ht="19.947476196289063" customHeight="1">
      <c r="B17" s="42"/>
      <c r="C17" s="3" t="s">
        <v>20</v>
      </c>
      <c r="D17" s="9" t="s">
        <v>21</v>
      </c>
      <c r="I17" s="46"/>
    </row>
    <row r="18">
      <c r="B18" s="42"/>
      <c r="I18" s="46"/>
    </row>
    <row r="19">
      <c r="B19" s="42"/>
      <c r="C19" s="7" t="s">
        <v>12</v>
      </c>
      <c r="I19" s="46"/>
    </row>
    <row r="20">
      <c r="B20" s="42"/>
      <c r="I20" s="46"/>
    </row>
    <row r="21" ht="164.6089111328125" customHeight="1">
      <c r="B21" s="43" t="s">
        <v>22</v>
      </c>
      <c r="C21" s="35" t="s">
        <v>23</v>
      </c>
      <c r="D21" s="34" t="s">
        <v>24</v>
      </c>
      <c r="E21" s="33"/>
      <c r="F21" s="33"/>
      <c r="G21" s="33"/>
      <c r="H21" s="33"/>
      <c r="I21" s="47"/>
      <c r="J21" s="32" t="str">
        <f>HYPERLINK("#'Ändringshistorik'!C70", "Ändringshistorik: [7] ,[8]")</f>
        <v>Ändringshistorik: [7] ,[8]</v>
      </c>
    </row>
    <row r="22">
      <c r="B22" s="42"/>
      <c r="C22" s="3" t="s">
        <v>25</v>
      </c>
      <c r="I22" s="46"/>
    </row>
    <row r="23">
      <c r="B23" s="42"/>
      <c r="I23" s="46"/>
    </row>
    <row r="24">
      <c r="B24" s="42"/>
      <c r="C24" s="7" t="s">
        <v>12</v>
      </c>
      <c r="I24" s="46"/>
    </row>
    <row r="25">
      <c r="B25" s="42"/>
      <c r="I25" s="46"/>
    </row>
    <row r="26" ht="19.947476196289063" customHeight="1">
      <c r="B26" s="43" t="s">
        <v>26</v>
      </c>
      <c r="C26" s="35" t="str">
        <f>HYPERLINK("#'Json-dokumentation'!A40", "Ett eller flera element av typen 'Vårdepisod'")</f>
        <v>Ett eller flera element av typen 'Vårdepisod'</v>
      </c>
      <c r="D26" s="34" t="s">
        <v>27</v>
      </c>
      <c r="E26" s="33"/>
      <c r="F26" s="33"/>
      <c r="G26" s="33"/>
      <c r="H26" s="33"/>
      <c r="I26" s="47"/>
      <c r="J26" s="32" t="str">
        <f>HYPERLINK("#'Ändringshistorik'!C72", "Ändringshistorik: [9]")</f>
        <v>Ändringshistorik: [9]</v>
      </c>
    </row>
    <row r="27">
      <c r="B27" s="42"/>
      <c r="C27" s="7" t="s">
        <v>12</v>
      </c>
      <c r="I27" s="46"/>
    </row>
    <row r="28">
      <c r="B28" s="44"/>
      <c r="C28" s="40"/>
      <c r="D28" s="40"/>
      <c r="E28" s="40"/>
      <c r="F28" s="40"/>
      <c r="G28" s="40"/>
      <c r="H28" s="40"/>
      <c r="I28" s="48"/>
    </row>
    <row r="29"/>
    <row r="30">
      <c r="B30" s="4" t="s">
        <v>28</v>
      </c>
    </row>
    <row r="31" ht="19.947476196289063" customHeight="1">
      <c r="B31" s="51" t="s">
        <v>29</v>
      </c>
      <c r="C31" s="38" t="s">
        <v>30</v>
      </c>
      <c r="D31" s="39"/>
      <c r="E31" s="39"/>
      <c r="F31" s="39"/>
      <c r="G31" s="39"/>
      <c r="H31" s="39"/>
      <c r="I31" s="45"/>
      <c r="J31" s="32" t="str">
        <f>HYPERLINK("#'Ändringshistorik'!C56", "Ändringshistorik: [82]")</f>
        <v>Ändringshistorik: [82]</v>
      </c>
    </row>
    <row r="32" ht="19.947476196289063" customHeight="1">
      <c r="B32" s="52" t="s">
        <v>31</v>
      </c>
      <c r="C32" s="34" t="s">
        <v>32</v>
      </c>
      <c r="D32" s="33"/>
      <c r="I32" s="46"/>
    </row>
    <row r="33" ht="19.947476196289063" customHeight="1">
      <c r="B33" s="52" t="s">
        <v>33</v>
      </c>
      <c r="C33" s="34" t="s">
        <v>34</v>
      </c>
      <c r="D33" s="33"/>
      <c r="I33" s="46"/>
    </row>
    <row r="34" ht="19.947476196289063" customHeight="1">
      <c r="B34" s="52" t="s">
        <v>35</v>
      </c>
      <c r="C34" s="34" t="s">
        <v>36</v>
      </c>
      <c r="D34" s="33"/>
      <c r="I34" s="46"/>
    </row>
    <row r="35" ht="19.947476196289063" customHeight="1">
      <c r="B35" s="53" t="s">
        <v>37</v>
      </c>
      <c r="C35" s="49" t="s">
        <v>38</v>
      </c>
      <c r="D35" s="50"/>
      <c r="E35" s="40"/>
      <c r="F35" s="40"/>
      <c r="G35" s="40"/>
      <c r="H35" s="40"/>
      <c r="I35" s="48"/>
    </row>
    <row r="36"/>
    <row r="37"/>
    <row r="38"/>
    <row r="39" ht="48.879766845703124" customHeight="1">
      <c r="A39" s="9" t="s">
        <v>2</v>
      </c>
    </row>
    <row r="40">
      <c r="A40" s="31" t="s">
        <v>39</v>
      </c>
      <c r="B40" s="4" t="s">
        <v>8</v>
      </c>
      <c r="J40" s="32" t="str">
        <f>HYPERLINK("#'Ändringshistorik'!C72", "Ändringshistorik: [9]")</f>
        <v>Ändringshistorik: [9]</v>
      </c>
    </row>
    <row r="41" ht="92.2781982421875" customHeight="1">
      <c r="B41" s="41" t="s">
        <v>40</v>
      </c>
      <c r="C41" s="37" t="s">
        <v>23</v>
      </c>
      <c r="D41" s="38" t="s">
        <v>41</v>
      </c>
      <c r="E41" s="39"/>
      <c r="F41" s="39"/>
      <c r="G41" s="39"/>
      <c r="H41" s="39"/>
      <c r="I41" s="45"/>
      <c r="J41" s="32" t="str">
        <f>HYPERLINK("#'Ändringshistorik'!C73", "Ändringshistorik: [10] ,[11]")</f>
        <v>Ändringshistorik: [10] ,[11]</v>
      </c>
    </row>
    <row r="42">
      <c r="B42" s="42"/>
      <c r="C42" s="3" t="s">
        <v>42</v>
      </c>
      <c r="I42" s="46"/>
    </row>
    <row r="43">
      <c r="B43" s="42"/>
      <c r="I43" s="46"/>
    </row>
    <row r="44">
      <c r="B44" s="42"/>
      <c r="C44" s="54" t="s">
        <v>43</v>
      </c>
      <c r="I44" s="46"/>
    </row>
    <row r="45">
      <c r="B45" s="42"/>
      <c r="I45" s="46"/>
    </row>
    <row r="46" ht="19.947476196289063" customHeight="1">
      <c r="B46" s="43" t="s">
        <v>44</v>
      </c>
      <c r="C46" s="35" t="str">
        <f>HYPERLINK("#'Json-dokumentation'!A56", "Element av typen 'Patient'")</f>
        <v>Element av typen 'Patient'</v>
      </c>
      <c r="D46" s="34" t="s">
        <v>3</v>
      </c>
      <c r="E46" s="33"/>
      <c r="F46" s="33"/>
      <c r="G46" s="33"/>
      <c r="H46" s="33"/>
      <c r="I46" s="47"/>
    </row>
    <row r="47">
      <c r="B47" s="42"/>
      <c r="C47" s="7" t="s">
        <v>12</v>
      </c>
      <c r="I47" s="46"/>
    </row>
    <row r="48">
      <c r="B48" s="42"/>
      <c r="I48" s="46"/>
    </row>
    <row r="49" ht="19.947476196289063" customHeight="1">
      <c r="B49" s="43" t="s">
        <v>45</v>
      </c>
      <c r="C49" s="35" t="str">
        <f>HYPERLINK("#'Json-dokumentation'!A94", "Ett eller flera element av typen 'Vårdtillfälle'")</f>
        <v>Ett eller flera element av typen 'Vårdtillfälle'</v>
      </c>
      <c r="D49" s="34" t="s">
        <v>46</v>
      </c>
      <c r="E49" s="33"/>
      <c r="F49" s="33"/>
      <c r="G49" s="33"/>
      <c r="H49" s="33"/>
      <c r="I49" s="47"/>
      <c r="J49" s="32" t="str">
        <f>HYPERLINK("#'Ändringshistorik'!C85", "Ändringshistorik: [22] ,[51] ,[52] ,[53] ,[54] ,[55] ,[56] ,[57] ,[58] ,[59] ,[60] ,[87]")</f>
        <v>Ändringshistorik: [22] ,[51] ,[52] ,[53] ,[54] ,[55] ,[56] ,[57] ,[58] ,[59] ,[60] ,[87]</v>
      </c>
    </row>
    <row r="50">
      <c r="B50" s="42"/>
      <c r="C50" s="7" t="s">
        <v>12</v>
      </c>
      <c r="I50" s="46"/>
    </row>
    <row r="51">
      <c r="B51" s="44"/>
      <c r="C51" s="40"/>
      <c r="D51" s="40"/>
      <c r="E51" s="40"/>
      <c r="F51" s="40"/>
      <c r="G51" s="40"/>
      <c r="H51" s="40"/>
      <c r="I51" s="48"/>
    </row>
    <row r="52"/>
    <row r="53"/>
    <row r="54"/>
    <row r="55" ht="19.947476196289063" customHeight="1">
      <c r="A55" s="9" t="s">
        <v>3</v>
      </c>
    </row>
    <row r="56">
      <c r="A56" s="31" t="s">
        <v>47</v>
      </c>
      <c r="B56" s="4" t="s">
        <v>8</v>
      </c>
    </row>
    <row r="57" ht="135.67662353515624" customHeight="1">
      <c r="B57" s="41" t="s">
        <v>48</v>
      </c>
      <c r="C57" s="37" t="s">
        <v>23</v>
      </c>
      <c r="D57" s="38" t="s">
        <v>49</v>
      </c>
      <c r="E57" s="39"/>
      <c r="F57" s="39"/>
      <c r="G57" s="39"/>
      <c r="H57" s="39"/>
      <c r="I57" s="45"/>
      <c r="J57" s="32" t="str">
        <f>HYPERLINK("#'Ändringshistorik'!C75", "Ändringshistorik: [12] ,[13]")</f>
        <v>Ändringshistorik: [12] ,[13]</v>
      </c>
    </row>
    <row r="58">
      <c r="B58" s="42"/>
      <c r="C58" s="3" t="s">
        <v>42</v>
      </c>
      <c r="I58" s="46"/>
    </row>
    <row r="59">
      <c r="B59" s="42"/>
      <c r="I59" s="46"/>
    </row>
    <row r="60">
      <c r="B60" s="42"/>
      <c r="C60" s="7" t="s">
        <v>12</v>
      </c>
      <c r="I60" s="46"/>
    </row>
    <row r="61">
      <c r="B61" s="42"/>
      <c r="I61" s="46"/>
    </row>
    <row r="62" ht="121.21048583984376" customHeight="1">
      <c r="B62" s="43" t="s">
        <v>50</v>
      </c>
      <c r="C62" s="35" t="s">
        <v>23</v>
      </c>
      <c r="D62" s="34" t="s">
        <v>51</v>
      </c>
      <c r="E62" s="33"/>
      <c r="F62" s="33"/>
      <c r="G62" s="33"/>
      <c r="H62" s="33"/>
      <c r="I62" s="47"/>
      <c r="J62" s="32" t="str">
        <f>HYPERLINK("#'Ändringshistorik'!C77", "Ändringshistorik: [14] ,[15]")</f>
        <v>Ändringshistorik: [14] ,[15]</v>
      </c>
    </row>
    <row r="63">
      <c r="B63" s="42"/>
      <c r="C63" s="3" t="s">
        <v>25</v>
      </c>
      <c r="I63" s="46"/>
    </row>
    <row r="64">
      <c r="B64" s="42"/>
      <c r="I64" s="46"/>
    </row>
    <row r="65">
      <c r="B65" s="42"/>
      <c r="C65" s="54" t="s">
        <v>43</v>
      </c>
      <c r="I65" s="46"/>
    </row>
    <row r="66">
      <c r="B66" s="42"/>
      <c r="I66" s="46"/>
    </row>
    <row r="67" ht="63.34591064453125" customHeight="1">
      <c r="B67" s="43" t="s">
        <v>52</v>
      </c>
      <c r="C67" s="36" t="s">
        <v>16</v>
      </c>
      <c r="D67" s="34" t="s">
        <v>53</v>
      </c>
      <c r="E67" s="33"/>
      <c r="F67" s="33"/>
      <c r="G67" s="33"/>
      <c r="H67" s="33"/>
      <c r="I67" s="47"/>
      <c r="J67" s="32" t="str">
        <f>HYPERLINK("#'Ändringshistorik'!C79", "Ändringshistorik: [16] ,[17]")</f>
        <v>Ändringshistorik: [16] ,[17]</v>
      </c>
    </row>
    <row r="68" ht="19.947476196289063" customHeight="1">
      <c r="B68" s="42"/>
      <c r="C68" s="3" t="s">
        <v>54</v>
      </c>
      <c r="D68" s="9" t="s">
        <v>55</v>
      </c>
      <c r="I68" s="46"/>
    </row>
    <row r="69" ht="19.947476196289063" customHeight="1">
      <c r="B69" s="42"/>
      <c r="C69" s="3" t="s">
        <v>56</v>
      </c>
      <c r="D69" s="9" t="s">
        <v>57</v>
      </c>
      <c r="I69" s="46"/>
    </row>
    <row r="70" ht="19.947476196289063" customHeight="1">
      <c r="B70" s="42"/>
      <c r="C70" s="3" t="s">
        <v>58</v>
      </c>
      <c r="D70" s="9" t="s">
        <v>59</v>
      </c>
      <c r="I70" s="46"/>
    </row>
    <row r="71">
      <c r="B71" s="42"/>
      <c r="I71" s="46"/>
    </row>
    <row r="72">
      <c r="B72" s="42"/>
      <c r="C72" s="7" t="s">
        <v>12</v>
      </c>
      <c r="I72" s="46"/>
    </row>
    <row r="73">
      <c r="B73" s="42"/>
      <c r="I73" s="46"/>
    </row>
    <row r="74" ht="164.6089111328125" customHeight="1">
      <c r="B74" s="43" t="s">
        <v>60</v>
      </c>
      <c r="C74" s="35" t="s">
        <v>23</v>
      </c>
      <c r="D74" s="34" t="s">
        <v>61</v>
      </c>
      <c r="E74" s="33"/>
      <c r="F74" s="33"/>
      <c r="G74" s="33"/>
      <c r="H74" s="33"/>
      <c r="I74" s="47"/>
      <c r="J74" s="32" t="str">
        <f>HYPERLINK("#'Ändringshistorik'!C81", "Ändringshistorik: [18] ,[19] ,[95] ,[96] ,[97]")</f>
        <v>Ändringshistorik: [18] ,[19] ,[95] ,[96] ,[97]</v>
      </c>
    </row>
    <row r="75">
      <c r="B75" s="42"/>
      <c r="C75" s="3" t="s">
        <v>62</v>
      </c>
      <c r="I75" s="46"/>
    </row>
    <row r="76">
      <c r="B76" s="42"/>
      <c r="I76" s="46"/>
    </row>
    <row r="77">
      <c r="B77" s="42"/>
      <c r="C77" s="54" t="s">
        <v>43</v>
      </c>
      <c r="I77" s="46"/>
    </row>
    <row r="78">
      <c r="B78" s="42"/>
      <c r="I78" s="46"/>
    </row>
    <row r="79" ht="121.21048583984376" customHeight="1">
      <c r="B79" s="43" t="s">
        <v>63</v>
      </c>
      <c r="C79" s="35" t="s">
        <v>64</v>
      </c>
      <c r="D79" s="34" t="s">
        <v>65</v>
      </c>
      <c r="E79" s="33"/>
      <c r="F79" s="33"/>
      <c r="G79" s="33"/>
      <c r="H79" s="33"/>
      <c r="I79" s="47"/>
      <c r="J79" s="32" t="str">
        <f>HYPERLINK("#'Ändringshistorik'!C83", "Ändringshistorik: [20] ,[21]")</f>
        <v>Ändringshistorik: [20] ,[21]</v>
      </c>
    </row>
    <row r="80">
      <c r="B80" s="42"/>
      <c r="I80" s="46"/>
    </row>
    <row r="81">
      <c r="B81" s="42"/>
      <c r="C81" s="7" t="s">
        <v>12</v>
      </c>
      <c r="I81" s="46"/>
    </row>
    <row r="82">
      <c r="B82" s="44"/>
      <c r="C82" s="40"/>
      <c r="D82" s="40"/>
      <c r="E82" s="40"/>
      <c r="F82" s="40"/>
      <c r="G82" s="40"/>
      <c r="H82" s="40"/>
      <c r="I82" s="48"/>
    </row>
    <row r="83"/>
    <row r="84">
      <c r="B84" s="4" t="s">
        <v>28</v>
      </c>
    </row>
    <row r="85" ht="19.947476196289063" customHeight="1">
      <c r="B85" s="51" t="s">
        <v>66</v>
      </c>
      <c r="C85" s="38" t="s">
        <v>67</v>
      </c>
      <c r="D85" s="39"/>
      <c r="E85" s="39"/>
      <c r="F85" s="39"/>
      <c r="G85" s="39"/>
      <c r="H85" s="39"/>
      <c r="I85" s="45"/>
      <c r="J85" s="32" t="str">
        <f>HYPERLINK("#'Ändringshistorik'!C39", "Ändringshistorik: [65]")</f>
        <v>Ändringshistorik: [65]</v>
      </c>
    </row>
    <row r="86" ht="19.947476196289063" customHeight="1">
      <c r="B86" s="52" t="s">
        <v>68</v>
      </c>
      <c r="C86" s="34" t="s">
        <v>69</v>
      </c>
      <c r="D86" s="33"/>
      <c r="I86" s="46"/>
      <c r="J86" s="32" t="str">
        <f>HYPERLINK("#'Ändringshistorik'!C40", "Ändringshistorik: [66] ,[98]")</f>
        <v>Ändringshistorik: [66] ,[98]</v>
      </c>
    </row>
    <row r="87" ht="19.947476196289063" customHeight="1">
      <c r="B87" s="52" t="s">
        <v>70</v>
      </c>
      <c r="C87" s="34" t="s">
        <v>71</v>
      </c>
      <c r="D87" s="33"/>
      <c r="I87" s="46"/>
      <c r="J87" s="32" t="str">
        <f>HYPERLINK("#'Ändringshistorik'!C41", "Ändringshistorik: [67]")</f>
        <v>Ändringshistorik: [67]</v>
      </c>
    </row>
    <row r="88" ht="19.947476196289063" customHeight="1">
      <c r="B88" s="52" t="s">
        <v>72</v>
      </c>
      <c r="C88" s="34" t="s">
        <v>73</v>
      </c>
      <c r="D88" s="33"/>
      <c r="I88" s="46"/>
      <c r="J88" s="32" t="str">
        <f>HYPERLINK("#'Ändringshistorik'!C42", "Ändringshistorik: [68]")</f>
        <v>Ändringshistorik: [68]</v>
      </c>
    </row>
    <row r="89" ht="19.947476196289063" customHeight="1">
      <c r="B89" s="53" t="s">
        <v>74</v>
      </c>
      <c r="C89" s="49" t="s">
        <v>75</v>
      </c>
      <c r="D89" s="50"/>
      <c r="E89" s="40"/>
      <c r="F89" s="40"/>
      <c r="G89" s="40"/>
      <c r="H89" s="40"/>
      <c r="I89" s="48"/>
      <c r="J89" s="32" t="str">
        <f>HYPERLINK("#'Ändringshistorik'!C43", "Ändringshistorik: [69]")</f>
        <v>Ändringshistorik: [69]</v>
      </c>
    </row>
    <row r="90"/>
    <row r="91"/>
    <row r="92"/>
    <row r="93" ht="63.34591064453125" customHeight="1">
      <c r="A93" s="9" t="s">
        <v>4</v>
      </c>
    </row>
    <row r="94">
      <c r="A94" s="31" t="s">
        <v>76</v>
      </c>
      <c r="B94" s="4" t="s">
        <v>8</v>
      </c>
      <c r="J94" s="32" t="str">
        <f>HYPERLINK("#'Ändringshistorik'!C85", "Ändringshistorik: [22] ,[51] ,[52] ,[53] ,[54] ,[55] ,[56] ,[57] ,[58] ,[59] ,[60] ,[87]")</f>
        <v>Ändringshistorik: [22] ,[51] ,[52] ,[53] ,[54] ,[55] ,[56] ,[57] ,[58] ,[59] ,[60] ,[87]</v>
      </c>
    </row>
    <row r="95" ht="19.947476196289063" customHeight="1">
      <c r="B95" s="41" t="s">
        <v>77</v>
      </c>
      <c r="C95" s="37" t="s">
        <v>23</v>
      </c>
      <c r="D95" s="38" t="s">
        <v>78</v>
      </c>
      <c r="E95" s="39"/>
      <c r="F95" s="39"/>
      <c r="G95" s="39"/>
      <c r="H95" s="39"/>
      <c r="I95" s="45"/>
    </row>
    <row r="96">
      <c r="B96" s="42"/>
      <c r="C96" s="3" t="s">
        <v>42</v>
      </c>
      <c r="I96" s="46"/>
    </row>
    <row r="97">
      <c r="B97" s="42"/>
      <c r="I97" s="46"/>
    </row>
    <row r="98">
      <c r="B98" s="42"/>
      <c r="C98" s="7" t="s">
        <v>12</v>
      </c>
      <c r="I98" s="46"/>
    </row>
    <row r="99">
      <c r="B99" s="42"/>
      <c r="I99" s="46"/>
    </row>
    <row r="100" ht="208.0073486328125" customHeight="1">
      <c r="B100" s="43" t="s">
        <v>79</v>
      </c>
      <c r="C100" s="35" t="s">
        <v>23</v>
      </c>
      <c r="D100" s="34" t="s">
        <v>80</v>
      </c>
      <c r="E100" s="33"/>
      <c r="F100" s="33"/>
      <c r="G100" s="33"/>
      <c r="H100" s="33"/>
      <c r="I100" s="47"/>
      <c r="J100" s="32" t="str">
        <f>HYPERLINK("#'Ändringshistorik'!C86", "Ändringshistorik: [23] ,[24]")</f>
        <v>Ändringshistorik: [23] ,[24]</v>
      </c>
    </row>
    <row r="101">
      <c r="B101" s="42"/>
      <c r="C101" s="3" t="s">
        <v>81</v>
      </c>
      <c r="I101" s="46"/>
    </row>
    <row r="102">
      <c r="B102" s="42"/>
      <c r="I102" s="46"/>
    </row>
    <row r="103">
      <c r="B103" s="42"/>
      <c r="C103" s="7" t="s">
        <v>12</v>
      </c>
      <c r="I103" s="46"/>
    </row>
    <row r="104">
      <c r="B104" s="42"/>
      <c r="I104" s="46"/>
    </row>
    <row r="105" ht="19.947476196289063" customHeight="1">
      <c r="B105" s="43" t="s">
        <v>82</v>
      </c>
      <c r="C105" s="35" t="s">
        <v>23</v>
      </c>
      <c r="D105" s="34" t="s">
        <v>83</v>
      </c>
      <c r="E105" s="33"/>
      <c r="F105" s="33"/>
      <c r="G105" s="33"/>
      <c r="H105" s="33"/>
      <c r="I105" s="47"/>
      <c r="J105" s="32" t="str">
        <f>HYPERLINK("#'Ändringshistorik'!C47", "Ändringshistorik: [73]")</f>
        <v>Ändringshistorik: [73]</v>
      </c>
    </row>
    <row r="106">
      <c r="B106" s="42"/>
      <c r="C106" s="3" t="s">
        <v>84</v>
      </c>
      <c r="I106" s="46"/>
    </row>
    <row r="107">
      <c r="B107" s="42"/>
      <c r="I107" s="46"/>
    </row>
    <row r="108">
      <c r="B108" s="42"/>
      <c r="C108" s="7" t="s">
        <v>12</v>
      </c>
      <c r="I108" s="46"/>
    </row>
    <row r="109">
      <c r="B109" s="42"/>
      <c r="I109" s="46"/>
    </row>
    <row r="110" ht="193.5412109375" customHeight="1">
      <c r="B110" s="43" t="s">
        <v>85</v>
      </c>
      <c r="C110" s="35" t="s">
        <v>23</v>
      </c>
      <c r="D110" s="34" t="s">
        <v>86</v>
      </c>
      <c r="E110" s="33"/>
      <c r="F110" s="33"/>
      <c r="G110" s="33"/>
      <c r="H110" s="33"/>
      <c r="I110" s="47"/>
      <c r="J110" s="32" t="str">
        <f>HYPERLINK("#'Ändringshistorik'!C88", "Ändringshistorik: [25] ,[26]")</f>
        <v>Ändringshistorik: [25] ,[26]</v>
      </c>
    </row>
    <row r="111">
      <c r="B111" s="42"/>
      <c r="C111" s="3" t="s">
        <v>87</v>
      </c>
      <c r="I111" s="46"/>
    </row>
    <row r="112">
      <c r="B112" s="42"/>
      <c r="I112" s="46"/>
    </row>
    <row r="113">
      <c r="B113" s="42"/>
      <c r="C113" s="7" t="s">
        <v>12</v>
      </c>
      <c r="I113" s="46"/>
    </row>
    <row r="114">
      <c r="B114" s="42"/>
      <c r="I114" s="46"/>
    </row>
    <row r="115" ht="179.07506103515624" customHeight="1">
      <c r="B115" s="43" t="s">
        <v>88</v>
      </c>
      <c r="C115" s="35" t="s">
        <v>23</v>
      </c>
      <c r="D115" s="34" t="s">
        <v>89</v>
      </c>
      <c r="E115" s="33"/>
      <c r="F115" s="33"/>
      <c r="G115" s="33"/>
      <c r="H115" s="33"/>
      <c r="I115" s="47"/>
      <c r="J115" s="32" t="str">
        <f>HYPERLINK("#'Ändringshistorik'!C90", "Ändringshistorik: [27] ,[28]")</f>
        <v>Ändringshistorik: [27] ,[28]</v>
      </c>
    </row>
    <row r="116">
      <c r="B116" s="42"/>
      <c r="C116" s="3" t="s">
        <v>25</v>
      </c>
      <c r="I116" s="46"/>
    </row>
    <row r="117">
      <c r="B117" s="42"/>
      <c r="I117" s="46"/>
    </row>
    <row r="118">
      <c r="B118" s="42"/>
      <c r="C118" s="7" t="s">
        <v>12</v>
      </c>
      <c r="I118" s="46"/>
    </row>
    <row r="119">
      <c r="B119" s="42"/>
      <c r="I119" s="46"/>
    </row>
    <row r="120" ht="164.6089111328125" customHeight="1">
      <c r="B120" s="43" t="s">
        <v>90</v>
      </c>
      <c r="C120" s="35" t="s">
        <v>23</v>
      </c>
      <c r="D120" s="34" t="s">
        <v>91</v>
      </c>
      <c r="E120" s="33"/>
      <c r="F120" s="33"/>
      <c r="G120" s="33"/>
      <c r="H120" s="33"/>
      <c r="I120" s="47"/>
      <c r="J120" s="32" t="str">
        <f>HYPERLINK("#'Ändringshistorik'!C92", "Ändringshistorik: [29] ,[30]")</f>
        <v>Ändringshistorik: [29] ,[30]</v>
      </c>
    </row>
    <row r="121">
      <c r="B121" s="42"/>
      <c r="C121" s="3" t="s">
        <v>25</v>
      </c>
      <c r="I121" s="46"/>
    </row>
    <row r="122">
      <c r="B122" s="42"/>
      <c r="I122" s="46"/>
    </row>
    <row r="123">
      <c r="B123" s="42"/>
      <c r="C123" s="54" t="s">
        <v>43</v>
      </c>
      <c r="I123" s="46"/>
    </row>
    <row r="124">
      <c r="B124" s="42"/>
      <c r="I124" s="46"/>
    </row>
    <row r="125" ht="208.0073486328125" customHeight="1">
      <c r="B125" s="43" t="s">
        <v>92</v>
      </c>
      <c r="C125" s="35" t="s">
        <v>93</v>
      </c>
      <c r="D125" s="34" t="s">
        <v>94</v>
      </c>
      <c r="E125" s="33"/>
      <c r="F125" s="33"/>
      <c r="G125" s="33"/>
      <c r="H125" s="33"/>
      <c r="I125" s="47"/>
      <c r="J125" s="32" t="str">
        <f>HYPERLINK("#'Ändringshistorik'!C94", "Ändringshistorik: [31] ,[32]")</f>
        <v>Ändringshistorik: [31] ,[32]</v>
      </c>
    </row>
    <row r="126">
      <c r="B126" s="42"/>
      <c r="C126" s="3" t="s">
        <v>95</v>
      </c>
      <c r="I126" s="46"/>
    </row>
    <row r="127">
      <c r="B127" s="42"/>
      <c r="I127" s="46"/>
    </row>
    <row r="128">
      <c r="B128" s="42"/>
      <c r="C128" s="7" t="s">
        <v>12</v>
      </c>
      <c r="I128" s="46"/>
    </row>
    <row r="129">
      <c r="B129" s="42"/>
      <c r="I129" s="46"/>
    </row>
    <row r="130" ht="150.1427734375" customHeight="1">
      <c r="B130" s="43" t="s">
        <v>96</v>
      </c>
      <c r="C130" s="35" t="s">
        <v>97</v>
      </c>
      <c r="D130" s="34" t="s">
        <v>98</v>
      </c>
      <c r="E130" s="33"/>
      <c r="F130" s="33"/>
      <c r="G130" s="33"/>
      <c r="H130" s="33"/>
      <c r="I130" s="47"/>
      <c r="J130" s="32" t="str">
        <f>HYPERLINK("#'Ändringshistorik'!C96", "Ändringshistorik: [33] ,[34]")</f>
        <v>Ändringshistorik: [33] ,[34]</v>
      </c>
    </row>
    <row r="131">
      <c r="B131" s="42"/>
      <c r="I131" s="46"/>
    </row>
    <row r="132">
      <c r="B132" s="42"/>
      <c r="C132" s="7" t="s">
        <v>12</v>
      </c>
      <c r="I132" s="46"/>
    </row>
    <row r="133">
      <c r="B133" s="42"/>
      <c r="I133" s="46"/>
    </row>
    <row r="134" ht="19.947476196289063" customHeight="1">
      <c r="B134" s="43" t="s">
        <v>99</v>
      </c>
      <c r="C134" s="36" t="s">
        <v>16</v>
      </c>
      <c r="D134" s="34" t="s">
        <v>100</v>
      </c>
      <c r="E134" s="33"/>
      <c r="F134" s="33"/>
      <c r="G134" s="33"/>
      <c r="H134" s="33"/>
      <c r="I134" s="47"/>
    </row>
    <row r="135" ht="19.947476196289063" customHeight="1">
      <c r="B135" s="42"/>
      <c r="C135" s="3" t="s">
        <v>101</v>
      </c>
      <c r="D135" s="9" t="s">
        <v>102</v>
      </c>
      <c r="I135" s="46"/>
    </row>
    <row r="136" ht="19.947476196289063" customHeight="1">
      <c r="B136" s="42"/>
      <c r="C136" s="3" t="s">
        <v>103</v>
      </c>
      <c r="D136" s="9" t="s">
        <v>104</v>
      </c>
      <c r="I136" s="46"/>
    </row>
    <row r="137" ht="19.947476196289063" customHeight="1">
      <c r="B137" s="42"/>
      <c r="C137" s="3" t="s">
        <v>105</v>
      </c>
      <c r="D137" s="9" t="s">
        <v>106</v>
      </c>
      <c r="I137" s="46"/>
    </row>
    <row r="138">
      <c r="B138" s="42"/>
      <c r="I138" s="46"/>
    </row>
    <row r="139">
      <c r="B139" s="42"/>
      <c r="C139" s="7" t="s">
        <v>12</v>
      </c>
      <c r="I139" s="46"/>
    </row>
    <row r="140">
      <c r="B140" s="42"/>
      <c r="I140" s="46"/>
    </row>
    <row r="141" ht="150.1427734375" customHeight="1">
      <c r="B141" s="43" t="s">
        <v>107</v>
      </c>
      <c r="C141" s="35" t="s">
        <v>97</v>
      </c>
      <c r="D141" s="34" t="s">
        <v>108</v>
      </c>
      <c r="E141" s="33"/>
      <c r="F141" s="33"/>
      <c r="G141" s="33"/>
      <c r="H141" s="33"/>
      <c r="I141" s="47"/>
      <c r="J141" s="32" t="str">
        <f>HYPERLINK("#'Ändringshistorik'!C98", "Ändringshistorik: [35] ,[36]")</f>
        <v>Ändringshistorik: [35] ,[36]</v>
      </c>
    </row>
    <row r="142">
      <c r="B142" s="42"/>
      <c r="I142" s="46"/>
    </row>
    <row r="143">
      <c r="B143" s="42"/>
      <c r="C143" s="54" t="s">
        <v>43</v>
      </c>
      <c r="I143" s="46"/>
    </row>
    <row r="144">
      <c r="B144" s="42"/>
      <c r="I144" s="46"/>
    </row>
    <row r="145" ht="48.879766845703124" customHeight="1">
      <c r="B145" s="43" t="s">
        <v>109</v>
      </c>
      <c r="C145" s="36" t="s">
        <v>16</v>
      </c>
      <c r="D145" s="34" t="s">
        <v>110</v>
      </c>
      <c r="E145" s="33"/>
      <c r="F145" s="33"/>
      <c r="G145" s="33"/>
      <c r="H145" s="33"/>
      <c r="I145" s="47"/>
      <c r="J145" s="32" t="str">
        <f>HYPERLINK("#'Ändringshistorik'!C100", "Ändringshistorik: [37] ,[38]")</f>
        <v>Ändringshistorik: [37] ,[38]</v>
      </c>
    </row>
    <row r="146" ht="19.947476196289063" customHeight="1">
      <c r="B146" s="42"/>
      <c r="C146" s="3" t="s">
        <v>111</v>
      </c>
      <c r="D146" s="9" t="s">
        <v>112</v>
      </c>
      <c r="I146" s="46"/>
    </row>
    <row r="147" ht="19.947476196289063" customHeight="1">
      <c r="B147" s="42"/>
      <c r="C147" s="3" t="s">
        <v>103</v>
      </c>
      <c r="D147" s="9" t="s">
        <v>113</v>
      </c>
      <c r="I147" s="46"/>
    </row>
    <row r="148" ht="19.947476196289063" customHeight="1">
      <c r="B148" s="42"/>
      <c r="C148" s="3" t="s">
        <v>105</v>
      </c>
      <c r="D148" s="9" t="s">
        <v>114</v>
      </c>
      <c r="I148" s="46"/>
    </row>
    <row r="149" ht="19.947476196289063" customHeight="1">
      <c r="B149" s="42"/>
      <c r="C149" s="3" t="s">
        <v>115</v>
      </c>
      <c r="D149" s="9" t="s">
        <v>116</v>
      </c>
      <c r="I149" s="46"/>
    </row>
    <row r="150">
      <c r="B150" s="42"/>
      <c r="I150" s="46"/>
    </row>
    <row r="151">
      <c r="B151" s="42"/>
      <c r="C151" s="54" t="s">
        <v>43</v>
      </c>
      <c r="I151" s="46"/>
    </row>
    <row r="152">
      <c r="B152" s="42"/>
      <c r="I152" s="46"/>
    </row>
    <row r="153" ht="265.871923828125" customHeight="1">
      <c r="B153" s="43" t="s">
        <v>117</v>
      </c>
      <c r="C153" s="35" t="s">
        <v>10</v>
      </c>
      <c r="D153" s="34" t="s">
        <v>118</v>
      </c>
      <c r="E153" s="33"/>
      <c r="F153" s="33"/>
      <c r="G153" s="33"/>
      <c r="H153" s="33"/>
      <c r="I153" s="47"/>
      <c r="J153" s="32" t="str">
        <f>HYPERLINK("#'Ändringshistorik'!C102", "Ändringshistorik: [39] ,[40] ,[41] ,[42] ,[88] ,[89]")</f>
        <v>Ändringshistorik: [39] ,[40] ,[41] ,[42] ,[88] ,[89]</v>
      </c>
    </row>
    <row r="154">
      <c r="B154" s="42"/>
      <c r="I154" s="46"/>
    </row>
    <row r="155">
      <c r="B155" s="42"/>
      <c r="C155" s="54" t="s">
        <v>43</v>
      </c>
      <c r="I155" s="46"/>
    </row>
    <row r="156">
      <c r="B156" s="42"/>
      <c r="I156" s="46"/>
    </row>
    <row r="157" ht="193.5412109375" customHeight="1">
      <c r="B157" s="43" t="s">
        <v>119</v>
      </c>
      <c r="C157" s="35" t="str">
        <f>HYPERLINK("#'Json-dokumentation'!A179", "Ett eller flera element av typen 'Diagnos'")</f>
        <v>Ett eller flera element av typen 'Diagnos'</v>
      </c>
      <c r="D157" s="34" t="s">
        <v>120</v>
      </c>
      <c r="E157" s="33"/>
      <c r="F157" s="33"/>
      <c r="G157" s="33"/>
      <c r="H157" s="33"/>
      <c r="I157" s="47"/>
      <c r="J157" s="32" t="str">
        <f>HYPERLINK("#'Ändringshistorik'!C106", "Ändringshistorik: [43] ,[44] ,[47]")</f>
        <v>Ändringshistorik: [43] ,[44] ,[47]</v>
      </c>
    </row>
    <row r="158">
      <c r="B158" s="42"/>
      <c r="C158" s="54" t="s">
        <v>43</v>
      </c>
      <c r="I158" s="46"/>
    </row>
    <row r="159">
      <c r="B159" s="42"/>
      <c r="I159" s="46"/>
    </row>
    <row r="160" ht="106.7443359375" customHeight="1">
      <c r="B160" s="43" t="s">
        <v>121</v>
      </c>
      <c r="C160" s="35" t="str">
        <f>HYPERLINK("#'Json-dokumentation'!A197", "Ett eller flera element av typen 'Åtgärd'")</f>
        <v>Ett eller flera element av typen 'Åtgärd'</v>
      </c>
      <c r="D160" s="34" t="s">
        <v>122</v>
      </c>
      <c r="E160" s="33"/>
      <c r="F160" s="33"/>
      <c r="G160" s="33"/>
      <c r="H160" s="33"/>
      <c r="I160" s="47"/>
      <c r="J160" s="32" t="str">
        <f>HYPERLINK("#'Ändringshistorik'!C111", "Ändringshistorik: [48] ,[49] ,[50]")</f>
        <v>Ändringshistorik: [48] ,[49] ,[50]</v>
      </c>
    </row>
    <row r="161">
      <c r="B161" s="42"/>
      <c r="C161" s="54" t="s">
        <v>43</v>
      </c>
      <c r="I161" s="46"/>
    </row>
    <row r="162">
      <c r="B162" s="44"/>
      <c r="C162" s="40"/>
      <c r="D162" s="40"/>
      <c r="E162" s="40"/>
      <c r="F162" s="40"/>
      <c r="G162" s="40"/>
      <c r="H162" s="40"/>
      <c r="I162" s="48"/>
    </row>
    <row r="163"/>
    <row r="164">
      <c r="B164" s="4" t="s">
        <v>28</v>
      </c>
    </row>
    <row r="165" ht="19.947476196289063" customHeight="1">
      <c r="B165" s="51" t="s">
        <v>123</v>
      </c>
      <c r="C165" s="38" t="s">
        <v>124</v>
      </c>
      <c r="D165" s="39"/>
      <c r="E165" s="39"/>
      <c r="F165" s="39"/>
      <c r="G165" s="39"/>
      <c r="H165" s="39"/>
      <c r="I165" s="45"/>
      <c r="J165" s="32" t="str">
        <f>HYPERLINK("#'Ändringshistorik'!C48", "Ändringshistorik: [74]")</f>
        <v>Ändringshistorik: [74]</v>
      </c>
    </row>
    <row r="166" ht="19.947476196289063" customHeight="1">
      <c r="B166" s="52" t="s">
        <v>125</v>
      </c>
      <c r="C166" s="34" t="s">
        <v>126</v>
      </c>
      <c r="D166" s="33"/>
      <c r="I166" s="46"/>
      <c r="J166" s="32" t="str">
        <f>HYPERLINK("#'Ändringshistorik'!C49", "Ändringshistorik: [75]")</f>
        <v>Ändringshistorik: [75]</v>
      </c>
    </row>
    <row r="167" ht="19.947476196289063" customHeight="1">
      <c r="B167" s="52" t="s">
        <v>127</v>
      </c>
      <c r="C167" s="34" t="s">
        <v>128</v>
      </c>
      <c r="D167" s="33"/>
      <c r="I167" s="46"/>
      <c r="J167" s="32" t="str">
        <f>HYPERLINK("#'Ändringshistorik'!C50", "Ändringshistorik: [76]")</f>
        <v>Ändringshistorik: [76]</v>
      </c>
    </row>
    <row r="168" ht="19.947476196289063" customHeight="1">
      <c r="B168" s="52" t="s">
        <v>129</v>
      </c>
      <c r="C168" s="34" t="s">
        <v>130</v>
      </c>
      <c r="D168" s="33"/>
      <c r="I168" s="46"/>
      <c r="J168" s="32" t="str">
        <f>HYPERLINK("#'Ändringshistorik'!C51", "Ändringshistorik: [77]")</f>
        <v>Ändringshistorik: [77]</v>
      </c>
    </row>
    <row r="169" ht="19.947476196289063" customHeight="1">
      <c r="B169" s="52" t="s">
        <v>131</v>
      </c>
      <c r="C169" s="34" t="s">
        <v>132</v>
      </c>
      <c r="D169" s="33"/>
      <c r="I169" s="46"/>
      <c r="J169" s="32" t="str">
        <f>HYPERLINK("#'Ändringshistorik'!C22", "Ändringshistorik: [92]")</f>
        <v>Ändringshistorik: [92]</v>
      </c>
    </row>
    <row r="170" ht="19.947476196289063" customHeight="1">
      <c r="B170" s="52" t="s">
        <v>133</v>
      </c>
      <c r="C170" s="34" t="s">
        <v>134</v>
      </c>
      <c r="D170" s="33"/>
      <c r="I170" s="46"/>
      <c r="J170" s="32" t="str">
        <f>HYPERLINK("#'Ändringshistorik'!C52", "Ändringshistorik: [78]")</f>
        <v>Ändringshistorik: [78]</v>
      </c>
    </row>
    <row r="171" ht="34.413623046875" customHeight="1">
      <c r="B171" s="52" t="s">
        <v>135</v>
      </c>
      <c r="C171" s="34" t="s">
        <v>136</v>
      </c>
      <c r="D171" s="33"/>
      <c r="I171" s="46"/>
      <c r="J171" s="32" t="str">
        <f>HYPERLINK("#'Ändringshistorik'!C53", "Ändringshistorik: [79]")</f>
        <v>Ändringshistorik: [79]</v>
      </c>
    </row>
    <row r="172" ht="19.947476196289063" customHeight="1">
      <c r="B172" s="52" t="s">
        <v>137</v>
      </c>
      <c r="C172" s="34" t="s">
        <v>138</v>
      </c>
      <c r="D172" s="33"/>
      <c r="I172" s="46"/>
      <c r="J172" s="32" t="str">
        <f>HYPERLINK("#'Ändringshistorik'!C54", "Ändringshistorik: [80]")</f>
        <v>Ändringshistorik: [80]</v>
      </c>
    </row>
    <row r="173" ht="19.947476196289063" customHeight="1">
      <c r="B173" s="52" t="s">
        <v>139</v>
      </c>
      <c r="C173" s="34" t="s">
        <v>140</v>
      </c>
      <c r="D173" s="33"/>
      <c r="I173" s="46"/>
    </row>
    <row r="174" ht="19.947476196289063" customHeight="1">
      <c r="B174" s="53" t="s">
        <v>141</v>
      </c>
      <c r="C174" s="49" t="s">
        <v>142</v>
      </c>
      <c r="D174" s="50"/>
      <c r="E174" s="40"/>
      <c r="F174" s="40"/>
      <c r="G174" s="40"/>
      <c r="H174" s="40"/>
      <c r="I174" s="48"/>
    </row>
    <row r="175"/>
    <row r="176"/>
    <row r="177"/>
    <row r="178" ht="19.947476196289063" customHeight="1">
      <c r="A178" s="9" t="s">
        <v>5</v>
      </c>
    </row>
    <row r="179">
      <c r="A179" s="31" t="s">
        <v>143</v>
      </c>
      <c r="B179" s="4" t="s">
        <v>8</v>
      </c>
      <c r="J179" s="32" t="str">
        <f>HYPERLINK("#'Ändringshistorik'!C106", "Ändringshistorik: [43] ,[44] ,[47]")</f>
        <v>Ändringshistorik: [43] ,[44] ,[47]</v>
      </c>
    </row>
    <row r="180" ht="19.947476196289063" customHeight="1">
      <c r="B180" s="41" t="s">
        <v>144</v>
      </c>
      <c r="C180" s="37" t="s">
        <v>23</v>
      </c>
      <c r="D180" s="38" t="s">
        <v>145</v>
      </c>
      <c r="E180" s="39"/>
      <c r="F180" s="39"/>
      <c r="G180" s="39"/>
      <c r="H180" s="39"/>
      <c r="I180" s="45"/>
    </row>
    <row r="181">
      <c r="B181" s="42"/>
      <c r="C181" s="3" t="s">
        <v>146</v>
      </c>
      <c r="I181" s="46"/>
    </row>
    <row r="182">
      <c r="B182" s="42"/>
      <c r="I182" s="46"/>
    </row>
    <row r="183">
      <c r="B183" s="42"/>
      <c r="C183" s="7" t="s">
        <v>12</v>
      </c>
      <c r="I183" s="46"/>
    </row>
    <row r="184">
      <c r="B184" s="42"/>
      <c r="I184" s="46"/>
    </row>
    <row r="185" ht="77.81205444335937" customHeight="1">
      <c r="B185" s="43" t="s">
        <v>147</v>
      </c>
      <c r="C185" s="35" t="s">
        <v>93</v>
      </c>
      <c r="D185" s="34" t="s">
        <v>148</v>
      </c>
      <c r="E185" s="33"/>
      <c r="F185" s="33"/>
      <c r="G185" s="33"/>
      <c r="H185" s="33"/>
      <c r="I185" s="47"/>
      <c r="J185" s="32" t="str">
        <f>HYPERLINK("#'Ändringshistorik'!C108", "Ändringshistorik: [45] ,[46] ,[70] ,[71]")</f>
        <v>Ändringshistorik: [45] ,[46] ,[70] ,[71]</v>
      </c>
    </row>
    <row r="186">
      <c r="B186" s="42"/>
      <c r="C186" s="3" t="s">
        <v>95</v>
      </c>
      <c r="I186" s="46"/>
    </row>
    <row r="187">
      <c r="B187" s="42"/>
      <c r="I187" s="46"/>
    </row>
    <row r="188">
      <c r="B188" s="42"/>
      <c r="C188" s="54" t="s">
        <v>43</v>
      </c>
      <c r="I188" s="46"/>
    </row>
    <row r="189">
      <c r="B189" s="44"/>
      <c r="C189" s="40"/>
      <c r="D189" s="40"/>
      <c r="E189" s="40"/>
      <c r="F189" s="40"/>
      <c r="G189" s="40"/>
      <c r="H189" s="40"/>
      <c r="I189" s="48"/>
    </row>
    <row r="190"/>
    <row r="191">
      <c r="B191" s="4" t="s">
        <v>28</v>
      </c>
    </row>
    <row r="192" ht="19.947476196289063" customHeight="1">
      <c r="B192" s="57" t="s">
        <v>149</v>
      </c>
      <c r="C192" s="55" t="s">
        <v>150</v>
      </c>
      <c r="D192" s="56"/>
      <c r="E192" s="56"/>
      <c r="F192" s="56"/>
      <c r="G192" s="56"/>
      <c r="H192" s="56"/>
      <c r="I192" s="58"/>
      <c r="J192" s="32" t="str">
        <f>HYPERLINK("#'Ändringshistorik'!C46", "Ändringshistorik: [72] ,[99]")</f>
        <v>Ändringshistorik: [72] ,[99]</v>
      </c>
    </row>
    <row r="193"/>
    <row r="194"/>
    <row r="195"/>
    <row r="196" ht="19.947476196289063" customHeight="1">
      <c r="A196" s="9" t="s">
        <v>6</v>
      </c>
    </row>
    <row r="197">
      <c r="A197" s="31" t="s">
        <v>151</v>
      </c>
      <c r="B197" s="4" t="s">
        <v>8</v>
      </c>
      <c r="J197" s="32" t="str">
        <f>HYPERLINK("#'Ändringshistorik'!C111", "Ändringshistorik: [48] ,[49] ,[50]")</f>
        <v>Ändringshistorik: [48] ,[49] ,[50]</v>
      </c>
    </row>
    <row r="198" ht="48.879766845703124" customHeight="1">
      <c r="B198" s="41" t="s">
        <v>152</v>
      </c>
      <c r="C198" s="37" t="s">
        <v>23</v>
      </c>
      <c r="D198" s="38" t="s">
        <v>153</v>
      </c>
      <c r="E198" s="39"/>
      <c r="F198" s="39"/>
      <c r="G198" s="39"/>
      <c r="H198" s="39"/>
      <c r="I198" s="45"/>
    </row>
    <row r="199">
      <c r="B199" s="42"/>
      <c r="C199" s="3" t="s">
        <v>154</v>
      </c>
      <c r="I199" s="46"/>
    </row>
    <row r="200">
      <c r="B200" s="42"/>
      <c r="I200" s="46"/>
    </row>
    <row r="201">
      <c r="B201" s="42"/>
      <c r="C201" s="7" t="s">
        <v>12</v>
      </c>
      <c r="I201" s="46"/>
    </row>
    <row r="202">
      <c r="B202" s="44"/>
      <c r="C202" s="40"/>
      <c r="D202" s="40"/>
      <c r="E202" s="40"/>
      <c r="F202" s="40"/>
      <c r="G202" s="40"/>
      <c r="H202" s="40"/>
      <c r="I202" s="48"/>
    </row>
    <row r="203"/>
    <row r="204">
      <c r="B204" s="4" t="s">
        <v>28</v>
      </c>
    </row>
    <row r="205" ht="19.947476196289063" customHeight="1">
      <c r="B205" s="57" t="s">
        <v>155</v>
      </c>
      <c r="C205" s="55" t="s">
        <v>156</v>
      </c>
      <c r="D205" s="56"/>
      <c r="E205" s="56"/>
      <c r="F205" s="56"/>
      <c r="G205" s="56"/>
      <c r="H205" s="56"/>
      <c r="I205" s="58"/>
      <c r="J205" s="32" t="str">
        <f>HYPERLINK("#'Ändringshistorik'!C12", "Ändringshistorik: [100]")</f>
        <v>Ändringshistorik: [100]</v>
      </c>
    </row>
    <row r="206"/>
    <row r="207"/>
    <row r="208"/>
    <row r="209"/>
  </sheetData>
  <mergeCells>
    <mergeCell ref="A1:AD1"/>
    <mergeCell ref="A5:F5"/>
    <mergeCell ref="D7:I7"/>
    <mergeCell ref="C9:I9"/>
    <mergeCell ref="D11:I11"/>
    <mergeCell ref="C13:I13"/>
    <mergeCell ref="D15:I15"/>
    <mergeCell ref="D16:I16"/>
    <mergeCell ref="D17:I17"/>
    <mergeCell ref="C19:I19"/>
    <mergeCell ref="D21:I21"/>
    <mergeCell ref="C24:I24"/>
    <mergeCell ref="D26:I26"/>
    <mergeCell ref="C27:I27"/>
    <mergeCell ref="C31:I31"/>
    <mergeCell ref="C32:I32"/>
    <mergeCell ref="C33:I33"/>
    <mergeCell ref="C34:I34"/>
    <mergeCell ref="C35:I35"/>
    <mergeCell ref="A39:I39"/>
    <mergeCell ref="D41:I41"/>
    <mergeCell ref="C44:I44"/>
    <mergeCell ref="D46:I46"/>
    <mergeCell ref="C47:I47"/>
    <mergeCell ref="D49:I49"/>
    <mergeCell ref="C50:I50"/>
    <mergeCell ref="A55:I55"/>
    <mergeCell ref="D57:I57"/>
    <mergeCell ref="C60:I60"/>
    <mergeCell ref="D62:I62"/>
    <mergeCell ref="C65:I65"/>
    <mergeCell ref="D67:I67"/>
    <mergeCell ref="D68:I68"/>
    <mergeCell ref="D69:I69"/>
    <mergeCell ref="D70:I70"/>
    <mergeCell ref="C72:I72"/>
    <mergeCell ref="D74:I74"/>
    <mergeCell ref="C77:I77"/>
    <mergeCell ref="D79:I79"/>
    <mergeCell ref="C81:I81"/>
    <mergeCell ref="C85:I85"/>
    <mergeCell ref="C86:I86"/>
    <mergeCell ref="C87:I87"/>
    <mergeCell ref="C88:I88"/>
    <mergeCell ref="C89:I89"/>
    <mergeCell ref="A93:I93"/>
    <mergeCell ref="D95:I95"/>
    <mergeCell ref="C98:I98"/>
    <mergeCell ref="D100:I100"/>
    <mergeCell ref="C103:I103"/>
    <mergeCell ref="D105:I105"/>
    <mergeCell ref="C108:I108"/>
    <mergeCell ref="D110:I110"/>
    <mergeCell ref="C113:I113"/>
    <mergeCell ref="D115:I115"/>
    <mergeCell ref="C118:I118"/>
    <mergeCell ref="D120:I120"/>
    <mergeCell ref="C123:I123"/>
    <mergeCell ref="D125:I125"/>
    <mergeCell ref="C128:I128"/>
    <mergeCell ref="D130:I130"/>
    <mergeCell ref="C132:I132"/>
    <mergeCell ref="D134:I134"/>
    <mergeCell ref="D135:I135"/>
    <mergeCell ref="D136:I136"/>
    <mergeCell ref="D137:I137"/>
    <mergeCell ref="C139:I139"/>
    <mergeCell ref="D141:I141"/>
    <mergeCell ref="C143:I143"/>
    <mergeCell ref="D145:I145"/>
    <mergeCell ref="D146:I146"/>
    <mergeCell ref="D147:I147"/>
    <mergeCell ref="D148:I148"/>
    <mergeCell ref="D149:I149"/>
    <mergeCell ref="C151:I151"/>
    <mergeCell ref="D153:I153"/>
    <mergeCell ref="C155:I155"/>
    <mergeCell ref="D157:I157"/>
    <mergeCell ref="C158:I158"/>
    <mergeCell ref="D160:I160"/>
    <mergeCell ref="C161:I161"/>
    <mergeCell ref="C165:I165"/>
    <mergeCell ref="C166:I166"/>
    <mergeCell ref="C167:I167"/>
    <mergeCell ref="C168:I168"/>
    <mergeCell ref="C169:I169"/>
    <mergeCell ref="C170:I170"/>
    <mergeCell ref="C171:I171"/>
    <mergeCell ref="C172:I172"/>
    <mergeCell ref="C173:I173"/>
    <mergeCell ref="C174:I174"/>
    <mergeCell ref="A178:I178"/>
    <mergeCell ref="D180:I180"/>
    <mergeCell ref="C183:I183"/>
    <mergeCell ref="D185:I185"/>
    <mergeCell ref="C188:I188"/>
    <mergeCell ref="C192:I192"/>
    <mergeCell ref="A196:I196"/>
    <mergeCell ref="D198:I198"/>
    <mergeCell ref="C201:I201"/>
    <mergeCell ref="C205:I205"/>
  </mergeCells>
  <headerFooter/>
</worksheet>
</file>

<file path=xl/worksheets/sheet3.xml><?xml version="1.0" encoding="utf-8"?>
<worksheet xmlns:r="http://schemas.openxmlformats.org/officeDocument/2006/relationships" xmlns="http://schemas.openxmlformats.org/spreadsheetml/2006/main">
  <dimension ref="A1:E123"/>
  <sheetViews>
    <sheetView workbookViewId="0"/>
  </sheetViews>
  <sheetFormatPr defaultRowHeight="15"/>
  <cols>
    <col min="2" max="2" width="6" customWidth="1"/>
    <col min="3" max="3" width="59" customWidth="1"/>
    <col min="4" max="4" width="61" customWidth="1"/>
  </cols>
  <sheetData>
    <row r="1" s="1" customFormat="1">
      <c r="A1" s="2" t="s">
        <v>0</v>
      </c>
    </row>
    <row r="2"/>
    <row r="3"/>
    <row r="4"/>
    <row r="5">
      <c r="B5" s="5" t="s">
        <v>157</v>
      </c>
      <c r="D5" s="6" t="s">
        <v>158</v>
      </c>
    </row>
    <row r="6">
      <c r="B6" s="13" t="s">
        <v>159</v>
      </c>
      <c r="C6" s="11" t="str">
        <f>HYPERLINK("#'Json-dokumentation'!A7", "Rapport")</f>
        <v>Rapport</v>
      </c>
      <c r="D6" s="16" t="s">
        <v>160</v>
      </c>
      <c r="E6" s="10"/>
    </row>
    <row r="7">
      <c r="B7" s="14" t="s">
        <v>161</v>
      </c>
      <c r="C7" s="8" t="str">
        <f>HYPERLINK("#'Json-dokumentation'!J74", "Rapport.Vårdepisoder.Patient.Kommunkod")</f>
        <v>Rapport.Vårdepisoder.Patient.Kommunkod</v>
      </c>
      <c r="D7" s="17" t="s">
        <v>162</v>
      </c>
      <c r="E7" s="10"/>
    </row>
    <row r="8">
      <c r="B8" s="14" t="s">
        <v>163</v>
      </c>
      <c r="C8" s="8" t="str">
        <f>HYPERLINK("#'Json-dokumentation'!J74", "Rapport.Vårdepisoder.Patient.Kommunkod")</f>
        <v>Rapport.Vårdepisoder.Patient.Kommunkod</v>
      </c>
      <c r="D8" s="17" t="s">
        <v>164</v>
      </c>
      <c r="E8" s="10"/>
    </row>
    <row r="9">
      <c r="B9" s="14" t="s">
        <v>165</v>
      </c>
      <c r="C9" s="8" t="str">
        <f>HYPERLINK("#'Json-dokumentation'!J74", "Rapport.Vårdepisoder.Patient.Kommunkod")</f>
        <v>Rapport.Vårdepisoder.Patient.Kommunkod</v>
      </c>
      <c r="D9" s="17" t="s">
        <v>162</v>
      </c>
      <c r="E9" s="10"/>
    </row>
    <row r="10">
      <c r="B10" s="14" t="s">
        <v>166</v>
      </c>
      <c r="C10" s="8" t="str">
        <f>HYPERLINK("#'Json-dokumentation'!J86", "Rapport.Vårdepisoder.Patient.Regel: '2.01'")</f>
        <v>Rapport.Vårdepisoder.Patient.Regel: '2.01'</v>
      </c>
      <c r="D10" s="17" t="s">
        <v>167</v>
      </c>
      <c r="E10" s="10"/>
    </row>
    <row r="11">
      <c r="B11" s="14" t="s">
        <v>168</v>
      </c>
      <c r="C11" s="8" t="str">
        <f>HYPERLINK("#'Json-dokumentation'!J192", "Rapport.Vårdepisoder.Vårdtillfällen.Diagnoser.Regel: '4.00'")</f>
        <v>Rapport.Vårdepisoder.Vårdtillfällen.Diagnoser.Regel: '4.00'</v>
      </c>
      <c r="D11" s="17" t="s">
        <v>169</v>
      </c>
      <c r="E11" s="10"/>
    </row>
    <row r="12">
      <c r="B12" s="15" t="s">
        <v>170</v>
      </c>
      <c r="C12" s="12" t="str">
        <f>HYPERLINK("#'Json-dokumentation'!J205", "Rapport.Vårdepisoder.Vårdtillfällen.Åtgärder.Regel: '4.01'")</f>
        <v>Rapport.Vårdepisoder.Vårdtillfällen.Åtgärder.Regel: '4.01'</v>
      </c>
      <c r="D12" s="18" t="s">
        <v>171</v>
      </c>
      <c r="E12" s="10"/>
    </row>
    <row r="13"/>
    <row r="14"/>
    <row r="15">
      <c r="B15" s="5" t="s">
        <v>172</v>
      </c>
      <c r="D15" s="6" t="s">
        <v>173</v>
      </c>
    </row>
    <row r="16">
      <c r="B16" s="20" t="s">
        <v>174</v>
      </c>
      <c r="C16" s="19" t="s">
        <v>175</v>
      </c>
      <c r="D16" s="21" t="s">
        <v>176</v>
      </c>
      <c r="E16" s="10"/>
    </row>
    <row r="17"/>
    <row r="18"/>
    <row r="19">
      <c r="B19" s="5" t="s">
        <v>177</v>
      </c>
      <c r="D19" s="6" t="s">
        <v>178</v>
      </c>
    </row>
    <row r="20">
      <c r="B20" s="13" t="s">
        <v>179</v>
      </c>
      <c r="C20" s="11" t="s">
        <v>175</v>
      </c>
      <c r="D20" s="16" t="s">
        <v>176</v>
      </c>
      <c r="E20" s="10"/>
    </row>
    <row r="21">
      <c r="B21" s="14" t="s">
        <v>180</v>
      </c>
      <c r="C21" s="8" t="str">
        <f>HYPERLINK("#'Json-dokumentation'!A7", "Rapport")</f>
        <v>Rapport</v>
      </c>
      <c r="D21" s="17" t="s">
        <v>181</v>
      </c>
      <c r="E21" s="10"/>
    </row>
    <row r="22">
      <c r="B22" s="15" t="s">
        <v>182</v>
      </c>
      <c r="C22" s="12" t="str">
        <f>HYPERLINK("#'Json-dokumentation'!J169", "Rapport.Vårdepisoder.Vårdtillfällen.Regel: '3.04'")</f>
        <v>Rapport.Vårdepisoder.Vårdtillfällen.Regel: '3.04'</v>
      </c>
      <c r="D22" s="18" t="s">
        <v>183</v>
      </c>
      <c r="E22" s="10"/>
    </row>
    <row r="23"/>
    <row r="24"/>
    <row r="25">
      <c r="B25" s="5" t="s">
        <v>184</v>
      </c>
      <c r="D25" s="6" t="s">
        <v>185</v>
      </c>
    </row>
    <row r="26">
      <c r="B26" s="13" t="s">
        <v>186</v>
      </c>
      <c r="C26" s="11" t="str">
        <f>HYPERLINK("#'Json-dokumentation'!J153", "Rapport.Vårdepisoder.Vårdtillfällen.Utskrivningsklardatum")</f>
        <v>Rapport.Vårdepisoder.Vårdtillfällen.Utskrivningsklardatum</v>
      </c>
      <c r="D26" s="16" t="s">
        <v>187</v>
      </c>
      <c r="E26" s="10"/>
    </row>
    <row r="27">
      <c r="B27" s="15" t="s">
        <v>188</v>
      </c>
      <c r="C27" s="12" t="str">
        <f>HYPERLINK("#'Json-dokumentation'!J153", "Rapport.Vårdepisoder.Vårdtillfällen.Utskrivningsklardatum")</f>
        <v>Rapport.Vårdepisoder.Vårdtillfällen.Utskrivningsklardatum</v>
      </c>
      <c r="D27" s="18" t="s">
        <v>187</v>
      </c>
      <c r="E27" s="10"/>
    </row>
    <row r="28"/>
    <row r="29"/>
    <row r="30">
      <c r="B30" s="5" t="s">
        <v>189</v>
      </c>
      <c r="D30" s="6" t="s">
        <v>190</v>
      </c>
    </row>
    <row r="31">
      <c r="B31" s="20" t="s">
        <v>191</v>
      </c>
      <c r="C31" s="19" t="str">
        <f>HYPERLINK("#'Json-dokumentation'!J94", "Rapport.Vårdepisoder.Vårdtillfällen.Regel: '3.09'")</f>
        <v>Rapport.Vårdepisoder.Vårdtillfällen.Regel: '3.09'</v>
      </c>
      <c r="D31" s="21" t="s">
        <v>192</v>
      </c>
      <c r="E31" s="10"/>
    </row>
    <row r="32"/>
    <row r="33"/>
    <row r="34">
      <c r="B34" s="5" t="s">
        <v>193</v>
      </c>
      <c r="D34" s="6" t="s">
        <v>194</v>
      </c>
    </row>
    <row r="35">
      <c r="B35" s="13" t="s">
        <v>195</v>
      </c>
      <c r="C35" s="11" t="s">
        <v>175</v>
      </c>
      <c r="D35" s="16" t="s">
        <v>176</v>
      </c>
      <c r="E35" s="10"/>
    </row>
    <row r="36">
      <c r="B36" s="14" t="s">
        <v>196</v>
      </c>
      <c r="C36" s="8" t="str">
        <f>HYPERLINK("#'Json-dokumentation'!A7", "Rapport")</f>
        <v>Rapport</v>
      </c>
      <c r="D36" s="17" t="s">
        <v>160</v>
      </c>
      <c r="E36" s="10"/>
    </row>
    <row r="37">
      <c r="B37" s="14" t="s">
        <v>197</v>
      </c>
      <c r="C37" s="8" t="str">
        <f>HYPERLINK("#'Json-dokumentation'!J7", "Rapport.FrånOchMedDatum")</f>
        <v>Rapport.FrånOchMedDatum</v>
      </c>
      <c r="D37" s="17" t="s">
        <v>198</v>
      </c>
      <c r="E37" s="10"/>
    </row>
    <row r="38">
      <c r="B38" s="14" t="s">
        <v>199</v>
      </c>
      <c r="C38" s="8" t="str">
        <f>HYPERLINK("#'Json-dokumentation'!J7", "Rapport.FrånOchMedDatum")</f>
        <v>Rapport.FrånOchMedDatum</v>
      </c>
      <c r="D38" s="17" t="s">
        <v>198</v>
      </c>
      <c r="E38" s="10"/>
    </row>
    <row r="39">
      <c r="B39" s="14" t="s">
        <v>200</v>
      </c>
      <c r="C39" s="8" t="str">
        <f>HYPERLINK("#'Json-dokumentation'!J85", "Rapport.Vårdepisoder.Patient.Regel: '2.00'")</f>
        <v>Rapport.Vårdepisoder.Patient.Regel: '2.00'</v>
      </c>
      <c r="D39" s="17" t="s">
        <v>201</v>
      </c>
      <c r="E39" s="10"/>
    </row>
    <row r="40">
      <c r="B40" s="14" t="s">
        <v>202</v>
      </c>
      <c r="C40" s="8" t="str">
        <f>HYPERLINK("#'Json-dokumentation'!J86", "Rapport.Vårdepisoder.Patient.Regel: '2.01'")</f>
        <v>Rapport.Vårdepisoder.Patient.Regel: '2.01'</v>
      </c>
      <c r="D40" s="17" t="s">
        <v>203</v>
      </c>
      <c r="E40" s="10"/>
    </row>
    <row r="41">
      <c r="B41" s="14" t="s">
        <v>204</v>
      </c>
      <c r="C41" s="8" t="str">
        <f>HYPERLINK("#'Json-dokumentation'!J87", "Rapport.Vårdepisoder.Patient.Regel: '2.02'")</f>
        <v>Rapport.Vårdepisoder.Patient.Regel: '2.02'</v>
      </c>
      <c r="D41" s="17" t="s">
        <v>205</v>
      </c>
      <c r="E41" s="10"/>
    </row>
    <row r="42">
      <c r="B42" s="14" t="s">
        <v>206</v>
      </c>
      <c r="C42" s="8" t="str">
        <f>HYPERLINK("#'Json-dokumentation'!J88", "Rapport.Vårdepisoder.Patient.Regel: '2.03'")</f>
        <v>Rapport.Vårdepisoder.Patient.Regel: '2.03'</v>
      </c>
      <c r="D42" s="17" t="s">
        <v>207</v>
      </c>
      <c r="E42" s="10"/>
    </row>
    <row r="43">
      <c r="B43" s="14" t="s">
        <v>208</v>
      </c>
      <c r="C43" s="8" t="str">
        <f>HYPERLINK("#'Json-dokumentation'!J89", "Rapport.Vårdepisoder.Patient.Regel: '2.04'")</f>
        <v>Rapport.Vårdepisoder.Patient.Regel: '2.04'</v>
      </c>
      <c r="D43" s="17" t="s">
        <v>209</v>
      </c>
      <c r="E43" s="10"/>
    </row>
    <row r="44">
      <c r="B44" s="14" t="s">
        <v>210</v>
      </c>
      <c r="C44" s="8" t="str">
        <f>HYPERLINK("#'Json-dokumentation'!J185", "Rapport.Vårdepisoder.Vårdtillfällen.Diagnoser.Huvuddiagnos")</f>
        <v>Rapport.Vårdepisoder.Vårdtillfällen.Diagnoser.Huvuddiagnos</v>
      </c>
      <c r="D44" s="17" t="s">
        <v>211</v>
      </c>
      <c r="E44" s="10"/>
    </row>
    <row r="45">
      <c r="B45" s="14" t="s">
        <v>212</v>
      </c>
      <c r="C45" s="8" t="str">
        <f>HYPERLINK("#'Json-dokumentation'!J185", "Rapport.Vårdepisoder.Vårdtillfällen.Diagnoser.Huvuddiagnos")</f>
        <v>Rapport.Vårdepisoder.Vårdtillfällen.Diagnoser.Huvuddiagnos</v>
      </c>
      <c r="D45" s="17" t="s">
        <v>164</v>
      </c>
      <c r="E45" s="10"/>
    </row>
    <row r="46">
      <c r="B46" s="14" t="s">
        <v>213</v>
      </c>
      <c r="C46" s="8" t="str">
        <f>HYPERLINK("#'Json-dokumentation'!J192", "Rapport.Vårdepisoder.Vårdtillfällen.Diagnoser.Regel: '4.00'")</f>
        <v>Rapport.Vårdepisoder.Vårdtillfällen.Diagnoser.Regel: '4.00'</v>
      </c>
      <c r="D46" s="17" t="s">
        <v>214</v>
      </c>
      <c r="E46" s="10"/>
    </row>
    <row r="47">
      <c r="B47" s="14" t="s">
        <v>215</v>
      </c>
      <c r="C47" s="8" t="str">
        <f>HYPERLINK("#'Json-dokumentation'!J105", "Rapport.Vårdepisoder.Vårdtillfällen")</f>
        <v>Rapport.Vårdepisoder.Vårdtillfällen</v>
      </c>
      <c r="D47" s="17" t="s">
        <v>216</v>
      </c>
      <c r="E47" s="10"/>
    </row>
    <row r="48">
      <c r="B48" s="14" t="s">
        <v>217</v>
      </c>
      <c r="C48" s="8" t="str">
        <f>HYPERLINK("#'Json-dokumentation'!J165", "Rapport.Vårdepisoder.Vårdtillfällen.Regel: '3.00'")</f>
        <v>Rapport.Vårdepisoder.Vårdtillfällen.Regel: '3.00'</v>
      </c>
      <c r="D48" s="17" t="s">
        <v>218</v>
      </c>
      <c r="E48" s="10"/>
    </row>
    <row r="49">
      <c r="B49" s="14" t="s">
        <v>219</v>
      </c>
      <c r="C49" s="8" t="str">
        <f>HYPERLINK("#'Json-dokumentation'!J166", "Rapport.Vårdepisoder.Vårdtillfällen.Regel: '3.01'")</f>
        <v>Rapport.Vårdepisoder.Vårdtillfällen.Regel: '3.01'</v>
      </c>
      <c r="D49" s="17" t="s">
        <v>220</v>
      </c>
      <c r="E49" s="10"/>
    </row>
    <row r="50">
      <c r="B50" s="14" t="s">
        <v>221</v>
      </c>
      <c r="C50" s="8" t="str">
        <f>HYPERLINK("#'Json-dokumentation'!J167", "Rapport.Vårdepisoder.Vårdtillfällen.Regel: '3.02'")</f>
        <v>Rapport.Vårdepisoder.Vårdtillfällen.Regel: '3.02'</v>
      </c>
      <c r="D50" s="17" t="s">
        <v>222</v>
      </c>
      <c r="E50" s="10"/>
    </row>
    <row r="51">
      <c r="B51" s="14" t="s">
        <v>223</v>
      </c>
      <c r="C51" s="8" t="str">
        <f>HYPERLINK("#'Json-dokumentation'!J168", "Rapport.Vårdepisoder.Vårdtillfällen.Regel: '3.03'")</f>
        <v>Rapport.Vårdepisoder.Vårdtillfällen.Regel: '3.03'</v>
      </c>
      <c r="D51" s="17" t="s">
        <v>224</v>
      </c>
      <c r="E51" s="10"/>
    </row>
    <row r="52">
      <c r="B52" s="14" t="s">
        <v>225</v>
      </c>
      <c r="C52" s="8" t="str">
        <f>HYPERLINK("#'Json-dokumentation'!J170", "Rapport.Vårdepisoder.Vårdtillfällen.Regel: '3.05'")</f>
        <v>Rapport.Vårdepisoder.Vårdtillfällen.Regel: '3.05'</v>
      </c>
      <c r="D52" s="17" t="s">
        <v>226</v>
      </c>
      <c r="E52" s="10"/>
    </row>
    <row r="53">
      <c r="B53" s="14" t="s">
        <v>227</v>
      </c>
      <c r="C53" s="8" t="str">
        <f>HYPERLINK("#'Json-dokumentation'!J171", "Rapport.Vårdepisoder.Vårdtillfällen.Regel: '3.06'")</f>
        <v>Rapport.Vårdepisoder.Vårdtillfällen.Regel: '3.06'</v>
      </c>
      <c r="D53" s="17" t="s">
        <v>228</v>
      </c>
      <c r="E53" s="10"/>
    </row>
    <row r="54">
      <c r="B54" s="14" t="s">
        <v>229</v>
      </c>
      <c r="C54" s="8" t="str">
        <f>HYPERLINK("#'Json-dokumentation'!J172", "Rapport.Vårdepisoder.Vårdtillfällen.Regel: '3.07'")</f>
        <v>Rapport.Vårdepisoder.Vårdtillfällen.Regel: '3.07'</v>
      </c>
      <c r="D54" s="17" t="s">
        <v>230</v>
      </c>
      <c r="E54" s="10"/>
    </row>
    <row r="55">
      <c r="B55" s="14" t="s">
        <v>231</v>
      </c>
      <c r="C55" s="8" t="str">
        <f>HYPERLINK("#'Json-dokumentation'!J15", "Rapport")</f>
        <v>Rapport</v>
      </c>
      <c r="D55" s="17" t="s">
        <v>232</v>
      </c>
      <c r="E55" s="10"/>
    </row>
    <row r="56">
      <c r="B56" s="14" t="s">
        <v>233</v>
      </c>
      <c r="C56" s="8" t="str">
        <f>HYPERLINK("#'Json-dokumentation'!J31", "Rapport.Regel: '1.00'")</f>
        <v>Rapport.Regel: '1.00'</v>
      </c>
      <c r="D56" s="17" t="s">
        <v>234</v>
      </c>
      <c r="E56" s="10"/>
    </row>
    <row r="57">
      <c r="B57" s="14" t="s">
        <v>235</v>
      </c>
      <c r="C57" s="8" t="str">
        <f>HYPERLINK("#'Json-dokumentation'!A7", "Rapport.Regel: '1.01'")</f>
        <v>Rapport.Regel: '1.01'</v>
      </c>
      <c r="D57" s="17" t="s">
        <v>236</v>
      </c>
      <c r="E57" s="10"/>
    </row>
    <row r="58">
      <c r="B58" s="14" t="s">
        <v>237</v>
      </c>
      <c r="C58" s="8" t="str">
        <f>HYPERLINK("#'Json-dokumentation'!A7", "Rapport.Regel: '1.02'")</f>
        <v>Rapport.Regel: '1.02'</v>
      </c>
      <c r="D58" s="17" t="s">
        <v>238</v>
      </c>
      <c r="E58" s="10"/>
    </row>
    <row r="59">
      <c r="B59" s="14" t="s">
        <v>239</v>
      </c>
      <c r="C59" s="8" t="str">
        <f>HYPERLINK("#'Json-dokumentation'!A7", "Rapport.Regel: '1.03'")</f>
        <v>Rapport.Regel: '1.03'</v>
      </c>
      <c r="D59" s="17" t="s">
        <v>240</v>
      </c>
      <c r="E59" s="10"/>
    </row>
    <row r="60">
      <c r="B60" s="15" t="s">
        <v>241</v>
      </c>
      <c r="C60" s="12" t="str">
        <f>HYPERLINK("#'Json-dokumentation'!A7", "Rapport.Regel: '1.04'")</f>
        <v>Rapport.Regel: '1.04'</v>
      </c>
      <c r="D60" s="18" t="s">
        <v>242</v>
      </c>
      <c r="E60" s="10"/>
    </row>
    <row r="61"/>
    <row r="62"/>
    <row r="63">
      <c r="B63" s="5" t="s">
        <v>243</v>
      </c>
      <c r="D63" s="6" t="s">
        <v>244</v>
      </c>
    </row>
    <row r="64">
      <c r="B64" s="13" t="s">
        <v>245</v>
      </c>
      <c r="C64" s="11" t="s">
        <v>175</v>
      </c>
      <c r="D64" s="16" t="s">
        <v>176</v>
      </c>
      <c r="E64" s="10"/>
    </row>
    <row r="65">
      <c r="B65" s="14" t="s">
        <v>246</v>
      </c>
      <c r="C65" s="8" t="str">
        <f>HYPERLINK("#'Json-dokumentation'!A7", "Rapport")</f>
        <v>Rapport</v>
      </c>
      <c r="D65" s="17" t="s">
        <v>160</v>
      </c>
      <c r="E65" s="10"/>
    </row>
    <row r="66">
      <c r="B66" s="14" t="s">
        <v>247</v>
      </c>
      <c r="C66" s="8" t="str">
        <f>HYPERLINK("#'Json-dokumentation'!J7", "Rapport.FrånOchMedDatum")</f>
        <v>Rapport.FrånOchMedDatum</v>
      </c>
      <c r="D66" s="17" t="s">
        <v>248</v>
      </c>
      <c r="E66" s="10"/>
    </row>
    <row r="67">
      <c r="B67" s="14" t="s">
        <v>249</v>
      </c>
      <c r="C67" s="8" t="str">
        <f>HYPERLINK("#'Json-dokumentation'!J7", "Rapport.FrånOchMedDatum")</f>
        <v>Rapport.FrånOchMedDatum</v>
      </c>
      <c r="D67" s="17" t="s">
        <v>248</v>
      </c>
      <c r="E67" s="10"/>
    </row>
    <row r="68">
      <c r="B68" s="14" t="s">
        <v>250</v>
      </c>
      <c r="C68" s="8" t="str">
        <f>HYPERLINK("#'Json-dokumentation'!J11", "Rapport.TillOchMedDatum")</f>
        <v>Rapport.TillOchMedDatum</v>
      </c>
      <c r="D68" s="17" t="s">
        <v>248</v>
      </c>
      <c r="E68" s="10"/>
    </row>
    <row r="69">
      <c r="B69" s="14" t="s">
        <v>251</v>
      </c>
      <c r="C69" s="8" t="str">
        <f>HYPERLINK("#'Json-dokumentation'!J11", "Rapport.TillOchMedDatum")</f>
        <v>Rapport.TillOchMedDatum</v>
      </c>
      <c r="D69" s="17" t="s">
        <v>248</v>
      </c>
      <c r="E69" s="10"/>
    </row>
    <row r="70">
      <c r="B70" s="14" t="s">
        <v>252</v>
      </c>
      <c r="C70" s="8" t="str">
        <f>HYPERLINK("#'Json-dokumentation'!J21", "Rapport.HuvudmanHSAId")</f>
        <v>Rapport.HuvudmanHSAId</v>
      </c>
      <c r="D70" s="17" t="s">
        <v>253</v>
      </c>
      <c r="E70" s="10"/>
    </row>
    <row r="71">
      <c r="B71" s="14" t="s">
        <v>254</v>
      </c>
      <c r="C71" s="8" t="str">
        <f>HYPERLINK("#'Json-dokumentation'!J21", "Rapport.HuvudmanHSAId")</f>
        <v>Rapport.HuvudmanHSAId</v>
      </c>
      <c r="D71" s="17" t="s">
        <v>253</v>
      </c>
      <c r="E71" s="10"/>
    </row>
    <row r="72">
      <c r="B72" s="14" t="s">
        <v>255</v>
      </c>
      <c r="C72" s="8" t="str">
        <f>HYPERLINK("#'Json-dokumentation'!J40", "Rapport.Vårdepisoder")</f>
        <v>Rapport.Vårdepisoder</v>
      </c>
      <c r="D72" s="17" t="s">
        <v>256</v>
      </c>
      <c r="E72" s="10"/>
    </row>
    <row r="73">
      <c r="B73" s="14" t="s">
        <v>257</v>
      </c>
      <c r="C73" s="8" t="str">
        <f>HYPERLINK("#'Json-dokumentation'!J41", "Rapport.Vårdepisoder.VårdepisodId")</f>
        <v>Rapport.Vårdepisoder.VårdepisodId</v>
      </c>
      <c r="D73" s="17" t="s">
        <v>258</v>
      </c>
      <c r="E73" s="10"/>
    </row>
    <row r="74">
      <c r="B74" s="14" t="s">
        <v>259</v>
      </c>
      <c r="C74" s="8" t="str">
        <f>HYPERLINK("#'Json-dokumentation'!J41", "Rapport.Vårdepisoder.VårdepisodId")</f>
        <v>Rapport.Vårdepisoder.VårdepisodId</v>
      </c>
      <c r="D74" s="17" t="s">
        <v>258</v>
      </c>
      <c r="E74" s="10"/>
    </row>
    <row r="75">
      <c r="B75" s="14" t="s">
        <v>260</v>
      </c>
      <c r="C75" s="8" t="str">
        <f>HYPERLINK("#'Json-dokumentation'!J57", "Rapport.Vårdepisoder.Patient.PatientId")</f>
        <v>Rapport.Vårdepisoder.Patient.PatientId</v>
      </c>
      <c r="D75" s="17" t="s">
        <v>261</v>
      </c>
      <c r="E75" s="10"/>
    </row>
    <row r="76">
      <c r="B76" s="14" t="s">
        <v>262</v>
      </c>
      <c r="C76" s="8" t="str">
        <f>HYPERLINK("#'Json-dokumentation'!J57", "Rapport.Vårdepisoder.Patient.PatientId")</f>
        <v>Rapport.Vårdepisoder.Patient.PatientId</v>
      </c>
      <c r="D76" s="17" t="s">
        <v>261</v>
      </c>
      <c r="E76" s="10"/>
    </row>
    <row r="77">
      <c r="B77" s="14" t="s">
        <v>263</v>
      </c>
      <c r="C77" s="8" t="str">
        <f>HYPERLINK("#'Json-dokumentation'!J62", "Rapport.Vårdepisoder.Patient.VårdcentralHSAId")</f>
        <v>Rapport.Vårdepisoder.Patient.VårdcentralHSAId</v>
      </c>
      <c r="D77" s="17" t="s">
        <v>264</v>
      </c>
      <c r="E77" s="10"/>
    </row>
    <row r="78">
      <c r="B78" s="14" t="s">
        <v>265</v>
      </c>
      <c r="C78" s="8" t="str">
        <f>HYPERLINK("#'Json-dokumentation'!J62", "Rapport.Vårdepisoder.Patient.VårdcentralHSAId")</f>
        <v>Rapport.Vårdepisoder.Patient.VårdcentralHSAId</v>
      </c>
      <c r="D78" s="17" t="s">
        <v>264</v>
      </c>
      <c r="E78" s="10"/>
    </row>
    <row r="79">
      <c r="B79" s="14" t="s">
        <v>266</v>
      </c>
      <c r="C79" s="8" t="str">
        <f>HYPERLINK("#'Json-dokumentation'!J67", "Rapport.Vårdepisoder.Patient.Kön")</f>
        <v>Rapport.Vårdepisoder.Patient.Kön</v>
      </c>
      <c r="D79" s="17" t="s">
        <v>267</v>
      </c>
      <c r="E79" s="10"/>
    </row>
    <row r="80">
      <c r="B80" s="14" t="s">
        <v>268</v>
      </c>
      <c r="C80" s="8" t="str">
        <f>HYPERLINK("#'Json-dokumentation'!J67", "Rapport.Vårdepisoder.Patient.Kön")</f>
        <v>Rapport.Vårdepisoder.Patient.Kön</v>
      </c>
      <c r="D80" s="17" t="s">
        <v>267</v>
      </c>
      <c r="E80" s="10"/>
    </row>
    <row r="81">
      <c r="B81" s="14" t="s">
        <v>269</v>
      </c>
      <c r="C81" s="8" t="str">
        <f>HYPERLINK("#'Json-dokumentation'!J74", "Rapport.Vårdepisoder.Patient.Kommunkod")</f>
        <v>Rapport.Vårdepisoder.Patient.Kommunkod</v>
      </c>
      <c r="D81" s="17" t="s">
        <v>270</v>
      </c>
      <c r="E81" s="10"/>
    </row>
    <row r="82">
      <c r="B82" s="14" t="s">
        <v>271</v>
      </c>
      <c r="C82" s="8" t="str">
        <f>HYPERLINK("#'Json-dokumentation'!J74", "Rapport.Vårdepisoder.Patient.Kommunkod")</f>
        <v>Rapport.Vårdepisoder.Patient.Kommunkod</v>
      </c>
      <c r="D82" s="17" t="s">
        <v>270</v>
      </c>
      <c r="E82" s="10"/>
    </row>
    <row r="83">
      <c r="B83" s="14" t="s">
        <v>272</v>
      </c>
      <c r="C83" s="8" t="str">
        <f>HYPERLINK("#'Json-dokumentation'!J79", "Rapport.Vårdepisoder.Patient.Födelseår")</f>
        <v>Rapport.Vårdepisoder.Patient.Födelseår</v>
      </c>
      <c r="D83" s="17" t="s">
        <v>273</v>
      </c>
      <c r="E83" s="10"/>
    </row>
    <row r="84">
      <c r="B84" s="14" t="s">
        <v>274</v>
      </c>
      <c r="C84" s="8" t="str">
        <f>HYPERLINK("#'Json-dokumentation'!J79", "Rapport.Vårdepisoder.Patient.Födelseår")</f>
        <v>Rapport.Vårdepisoder.Patient.Födelseår</v>
      </c>
      <c r="D84" s="17" t="s">
        <v>273</v>
      </c>
      <c r="E84" s="10"/>
    </row>
    <row r="85">
      <c r="B85" s="14" t="s">
        <v>275</v>
      </c>
      <c r="C85" s="8" t="str">
        <f>HYPERLINK("#'Json-dokumentation'!J94", "Rapport.Vårdepisoder.Vårdtillfällen")</f>
        <v>Rapport.Vårdepisoder.Vårdtillfällen</v>
      </c>
      <c r="D85" s="17" t="s">
        <v>276</v>
      </c>
      <c r="E85" s="10"/>
    </row>
    <row r="86">
      <c r="B86" s="14" t="s">
        <v>277</v>
      </c>
      <c r="C86" s="8" t="str">
        <f>HYPERLINK("#'Json-dokumentation'!J100", "Rapport.Vårdepisoder.Vårdtillfällen.Sjukhuskod")</f>
        <v>Rapport.Vårdepisoder.Vårdtillfällen.Sjukhuskod</v>
      </c>
      <c r="D86" s="17" t="s">
        <v>278</v>
      </c>
      <c r="E86" s="10"/>
    </row>
    <row r="87">
      <c r="B87" s="14" t="s">
        <v>279</v>
      </c>
      <c r="C87" s="8" t="str">
        <f>HYPERLINK("#'Json-dokumentation'!J100", "Rapport.Vårdepisoder.Vårdtillfällen.Sjukhuskod")</f>
        <v>Rapport.Vårdepisoder.Vårdtillfällen.Sjukhuskod</v>
      </c>
      <c r="D87" s="17" t="s">
        <v>278</v>
      </c>
      <c r="E87" s="10"/>
    </row>
    <row r="88">
      <c r="B88" s="14" t="s">
        <v>280</v>
      </c>
      <c r="C88" s="8" t="str">
        <f>HYPERLINK("#'Json-dokumentation'!J110", "Rapport.Vårdepisoder.Vårdtillfällen.KlinikMVOKod")</f>
        <v>Rapport.Vårdepisoder.Vårdtillfällen.KlinikMVOKod</v>
      </c>
      <c r="D88" s="17" t="s">
        <v>281</v>
      </c>
      <c r="E88" s="10"/>
    </row>
    <row r="89">
      <c r="B89" s="14" t="s">
        <v>282</v>
      </c>
      <c r="C89" s="8" t="str">
        <f>HYPERLINK("#'Json-dokumentation'!J110", "Rapport.Vårdepisoder.Vårdtillfällen.KlinikMVOKod")</f>
        <v>Rapport.Vårdepisoder.Vårdtillfällen.KlinikMVOKod</v>
      </c>
      <c r="D89" s="17" t="s">
        <v>281</v>
      </c>
      <c r="E89" s="10"/>
    </row>
    <row r="90">
      <c r="B90" s="14" t="s">
        <v>283</v>
      </c>
      <c r="C90" s="8" t="str">
        <f>HYPERLINK("#'Json-dokumentation'!J115", "Rapport.Vårdepisoder.Vårdtillfällen.VårdgivareHSAId")</f>
        <v>Rapport.Vårdepisoder.Vårdtillfällen.VårdgivareHSAId</v>
      </c>
      <c r="D90" s="17" t="s">
        <v>284</v>
      </c>
      <c r="E90" s="10"/>
    </row>
    <row r="91">
      <c r="B91" s="14" t="s">
        <v>285</v>
      </c>
      <c r="C91" s="8" t="str">
        <f>HYPERLINK("#'Json-dokumentation'!J115", "Rapport.Vårdepisoder.Vårdtillfällen.VårdgivareHSAId")</f>
        <v>Rapport.Vårdepisoder.Vårdtillfällen.VårdgivareHSAId</v>
      </c>
      <c r="D91" s="17" t="s">
        <v>284</v>
      </c>
      <c r="E91" s="10"/>
    </row>
    <row r="92">
      <c r="B92" s="14" t="s">
        <v>286</v>
      </c>
      <c r="C92" s="8" t="str">
        <f>HYPERLINK("#'Json-dokumentation'!J120", "Rapport.Vårdepisoder.Vårdtillfällen.VårdenhetHSAId")</f>
        <v>Rapport.Vårdepisoder.Vårdtillfällen.VårdenhetHSAId</v>
      </c>
      <c r="D92" s="17" t="s">
        <v>287</v>
      </c>
      <c r="E92" s="10"/>
    </row>
    <row r="93">
      <c r="B93" s="14" t="s">
        <v>288</v>
      </c>
      <c r="C93" s="8" t="str">
        <f>HYPERLINK("#'Json-dokumentation'!J120", "Rapport.Vårdepisoder.Vårdtillfällen.VårdenhetHSAId")</f>
        <v>Rapport.Vårdepisoder.Vårdtillfällen.VårdenhetHSAId</v>
      </c>
      <c r="D93" s="17" t="s">
        <v>287</v>
      </c>
      <c r="E93" s="10"/>
    </row>
    <row r="94">
      <c r="B94" s="14" t="s">
        <v>289</v>
      </c>
      <c r="C94" s="8" t="str">
        <f>HYPERLINK("#'Json-dokumentation'!J125", "Rapport.Vårdepisoder.Vårdtillfällen.PlaneradVård")</f>
        <v>Rapport.Vårdepisoder.Vårdtillfällen.PlaneradVård</v>
      </c>
      <c r="D94" s="17" t="s">
        <v>290</v>
      </c>
      <c r="E94" s="10"/>
    </row>
    <row r="95">
      <c r="B95" s="14" t="s">
        <v>291</v>
      </c>
      <c r="C95" s="8" t="str">
        <f>HYPERLINK("#'Json-dokumentation'!J125", "Rapport.Vårdepisoder.Vårdtillfällen.PlaneradVård")</f>
        <v>Rapport.Vårdepisoder.Vårdtillfällen.PlaneradVård</v>
      </c>
      <c r="D95" s="17" t="s">
        <v>290</v>
      </c>
      <c r="E95" s="10"/>
    </row>
    <row r="96">
      <c r="B96" s="14" t="s">
        <v>292</v>
      </c>
      <c r="C96" s="8" t="str">
        <f>HYPERLINK("#'Json-dokumentation'!J130", "Rapport.Vårdepisoder.Vårdtillfällen.Inskrivningstid")</f>
        <v>Rapport.Vårdepisoder.Vårdtillfällen.Inskrivningstid</v>
      </c>
      <c r="D96" s="17" t="s">
        <v>293</v>
      </c>
      <c r="E96" s="10"/>
    </row>
    <row r="97">
      <c r="B97" s="14" t="s">
        <v>294</v>
      </c>
      <c r="C97" s="8" t="str">
        <f>HYPERLINK("#'Json-dokumentation'!J130", "Rapport.Vårdepisoder.Vårdtillfällen.Inskrivningstid")</f>
        <v>Rapport.Vårdepisoder.Vårdtillfällen.Inskrivningstid</v>
      </c>
      <c r="D97" s="17" t="s">
        <v>293</v>
      </c>
      <c r="E97" s="10"/>
    </row>
    <row r="98">
      <c r="B98" s="14" t="s">
        <v>295</v>
      </c>
      <c r="C98" s="8" t="str">
        <f>HYPERLINK("#'Json-dokumentation'!J141", "Rapport.Vårdepisoder.Vårdtillfällen.Utskrivningstid")</f>
        <v>Rapport.Vårdepisoder.Vårdtillfällen.Utskrivningstid</v>
      </c>
      <c r="D98" s="17" t="s">
        <v>296</v>
      </c>
      <c r="E98" s="10"/>
    </row>
    <row r="99">
      <c r="B99" s="14" t="s">
        <v>297</v>
      </c>
      <c r="C99" s="8" t="str">
        <f>HYPERLINK("#'Json-dokumentation'!J141", "Rapport.Vårdepisoder.Vårdtillfällen.Utskrivningstid")</f>
        <v>Rapport.Vårdepisoder.Vårdtillfällen.Utskrivningstid</v>
      </c>
      <c r="D99" s="17" t="s">
        <v>296</v>
      </c>
      <c r="E99" s="10"/>
    </row>
    <row r="100">
      <c r="B100" s="14" t="s">
        <v>298</v>
      </c>
      <c r="C100" s="8" t="str">
        <f>HYPERLINK("#'Json-dokumentation'!J145", "Rapport.Vårdepisoder.Vårdtillfällen.Utskrivningssätt")</f>
        <v>Rapport.Vårdepisoder.Vårdtillfällen.Utskrivningssätt</v>
      </c>
      <c r="D100" s="17" t="s">
        <v>299</v>
      </c>
      <c r="E100" s="10"/>
    </row>
    <row r="101">
      <c r="B101" s="14" t="s">
        <v>300</v>
      </c>
      <c r="C101" s="8" t="str">
        <f>HYPERLINK("#'Json-dokumentation'!J145", "Rapport.Vårdepisoder.Vårdtillfällen.Utskrivningssätt")</f>
        <v>Rapport.Vårdepisoder.Vårdtillfällen.Utskrivningssätt</v>
      </c>
      <c r="D101" s="17" t="s">
        <v>299</v>
      </c>
      <c r="E101" s="10"/>
    </row>
    <row r="102">
      <c r="B102" s="14" t="s">
        <v>301</v>
      </c>
      <c r="C102" s="8" t="str">
        <f>HYPERLINK("#'Json-dokumentation'!J153", "Rapport.Vårdepisoder.Vårdtillfällen.Utskrivningsklardatum")</f>
        <v>Rapport.Vårdepisoder.Vårdtillfällen.Utskrivningsklardatum</v>
      </c>
      <c r="D102" s="17" t="s">
        <v>302</v>
      </c>
      <c r="E102" s="10"/>
    </row>
    <row r="103">
      <c r="B103" s="14" t="s">
        <v>303</v>
      </c>
      <c r="C103" s="8" t="str">
        <f>HYPERLINK("#'Json-dokumentation'!J153", "Rapport.Vårdepisoder.Vårdtillfällen.Utskrivningsklardatum")</f>
        <v>Rapport.Vårdepisoder.Vårdtillfällen.Utskrivningsklardatum</v>
      </c>
      <c r="D103" s="17" t="s">
        <v>304</v>
      </c>
      <c r="E103" s="10"/>
    </row>
    <row r="104">
      <c r="B104" s="14" t="s">
        <v>305</v>
      </c>
      <c r="C104" s="8" t="str">
        <f>HYPERLINK("#'Json-dokumentation'!J153", "Rapport.Vårdepisoder.Vårdtillfällen.Utskrivningsklardatum")</f>
        <v>Rapport.Vårdepisoder.Vårdtillfällen.Utskrivningsklardatum</v>
      </c>
      <c r="D104" s="17" t="s">
        <v>306</v>
      </c>
      <c r="E104" s="10"/>
    </row>
    <row r="105">
      <c r="B105" s="14" t="s">
        <v>307</v>
      </c>
      <c r="C105" s="8" t="str">
        <f>HYPERLINK("#'Json-dokumentation'!J153", "Rapport.Vårdepisoder.Vårdtillfällen.Utskrivningsklardatum")</f>
        <v>Rapport.Vårdepisoder.Vårdtillfällen.Utskrivningsklardatum</v>
      </c>
      <c r="D105" s="17" t="s">
        <v>304</v>
      </c>
      <c r="E105" s="10"/>
    </row>
    <row r="106">
      <c r="B106" s="14" t="s">
        <v>308</v>
      </c>
      <c r="C106" s="8" t="str">
        <f>HYPERLINK("#'Json-dokumentation'!J179", "Rapport.Vårdepisoder.Vårdtillfällen.Diagnoser")</f>
        <v>Rapport.Vårdepisoder.Vårdtillfällen.Diagnoser</v>
      </c>
      <c r="D106" s="17" t="s">
        <v>309</v>
      </c>
      <c r="E106" s="10"/>
    </row>
    <row r="107">
      <c r="B107" s="14" t="s">
        <v>310</v>
      </c>
      <c r="C107" s="8" t="str">
        <f>HYPERLINK("#'Json-dokumentation'!J179", "Rapport.Vårdepisoder.Vårdtillfällen.Diagnoser")</f>
        <v>Rapport.Vårdepisoder.Vårdtillfällen.Diagnoser</v>
      </c>
      <c r="D107" s="17" t="s">
        <v>311</v>
      </c>
      <c r="E107" s="10"/>
    </row>
    <row r="108">
      <c r="B108" s="14" t="s">
        <v>312</v>
      </c>
      <c r="C108" s="8" t="str">
        <f>HYPERLINK("#'Json-dokumentation'!J185", "Rapport.Vårdepisoder.Vårdtillfällen.Diagnoser.Huvuddiagnos")</f>
        <v>Rapport.Vårdepisoder.Vårdtillfällen.Diagnoser.Huvuddiagnos</v>
      </c>
      <c r="D108" s="17" t="s">
        <v>313</v>
      </c>
      <c r="E108" s="10"/>
    </row>
    <row r="109">
      <c r="B109" s="14" t="s">
        <v>314</v>
      </c>
      <c r="C109" s="8" t="str">
        <f>HYPERLINK("#'Json-dokumentation'!J185", "Rapport.Vårdepisoder.Vårdtillfällen.Diagnoser.Huvuddiagnos")</f>
        <v>Rapport.Vårdepisoder.Vårdtillfällen.Diagnoser.Huvuddiagnos</v>
      </c>
      <c r="D109" s="17" t="s">
        <v>313</v>
      </c>
      <c r="E109" s="10"/>
    </row>
    <row r="110">
      <c r="B110" s="14" t="s">
        <v>315</v>
      </c>
      <c r="C110" s="8" t="str">
        <f>HYPERLINK("#'Json-dokumentation'!J179", "Rapport.Vårdepisoder.Vårdtillfällen.Diagnoser.Regel: '4.00'")</f>
        <v>Rapport.Vårdepisoder.Vårdtillfällen.Diagnoser.Regel: '4.00'</v>
      </c>
      <c r="D110" s="17" t="s">
        <v>316</v>
      </c>
      <c r="E110" s="10"/>
    </row>
    <row r="111">
      <c r="B111" s="14" t="s">
        <v>317</v>
      </c>
      <c r="C111" s="8" t="str">
        <f>HYPERLINK("#'Json-dokumentation'!J197", "Rapport.Vårdepisoder.Vårdtillfällen.Åtgärder")</f>
        <v>Rapport.Vårdepisoder.Vårdtillfällen.Åtgärder</v>
      </c>
      <c r="D111" s="17" t="s">
        <v>318</v>
      </c>
      <c r="E111" s="10"/>
    </row>
    <row r="112">
      <c r="B112" s="14" t="s">
        <v>319</v>
      </c>
      <c r="C112" s="8" t="str">
        <f>HYPERLINK("#'Json-dokumentation'!J197", "Rapport.Vårdepisoder.Vårdtillfällen.Åtgärder")</f>
        <v>Rapport.Vårdepisoder.Vårdtillfällen.Åtgärder</v>
      </c>
      <c r="D112" s="17" t="s">
        <v>320</v>
      </c>
      <c r="E112" s="10"/>
    </row>
    <row r="113">
      <c r="B113" s="14" t="s">
        <v>321</v>
      </c>
      <c r="C113" s="8" t="str">
        <f>HYPERLINK("#'Json-dokumentation'!J197", "Rapport.Vårdepisoder.Vårdtillfällen.Åtgärder.Regel: '4.01'")</f>
        <v>Rapport.Vårdepisoder.Vårdtillfällen.Åtgärder.Regel: '4.01'</v>
      </c>
      <c r="D113" s="17" t="s">
        <v>322</v>
      </c>
      <c r="E113" s="10"/>
    </row>
    <row r="114">
      <c r="B114" s="14" t="s">
        <v>323</v>
      </c>
      <c r="C114" s="8" t="str">
        <f>HYPERLINK("#'Json-dokumentation'!J94", "Rapport.Vårdepisoder.Vårdtillfällen")</f>
        <v>Rapport.Vårdepisoder.Vårdtillfällen</v>
      </c>
      <c r="D114" s="17" t="s">
        <v>324</v>
      </c>
      <c r="E114" s="10"/>
    </row>
    <row r="115">
      <c r="B115" s="14" t="s">
        <v>325</v>
      </c>
      <c r="C115" s="8" t="str">
        <f>HYPERLINK("#'Json-dokumentation'!J94", "Rapport.Vårdepisoder.Vårdtillfällen.Regel: '3.00'")</f>
        <v>Rapport.Vårdepisoder.Vårdtillfällen.Regel: '3.00'</v>
      </c>
      <c r="D115" s="17" t="s">
        <v>326</v>
      </c>
      <c r="E115" s="10"/>
    </row>
    <row r="116">
      <c r="B116" s="14" t="s">
        <v>327</v>
      </c>
      <c r="C116" s="8" t="str">
        <f>HYPERLINK("#'Json-dokumentation'!J94", "Rapport.Vårdepisoder.Vårdtillfällen.Regel: '3.01'")</f>
        <v>Rapport.Vårdepisoder.Vårdtillfällen.Regel: '3.01'</v>
      </c>
      <c r="D116" s="17" t="s">
        <v>328</v>
      </c>
      <c r="E116" s="10"/>
    </row>
    <row r="117">
      <c r="B117" s="14" t="s">
        <v>329</v>
      </c>
      <c r="C117" s="8" t="str">
        <f>HYPERLINK("#'Json-dokumentation'!J94", "Rapport.Vårdepisoder.Vårdtillfällen.Regel: '3.02'")</f>
        <v>Rapport.Vårdepisoder.Vårdtillfällen.Regel: '3.02'</v>
      </c>
      <c r="D117" s="17" t="s">
        <v>330</v>
      </c>
      <c r="E117" s="10"/>
    </row>
    <row r="118">
      <c r="B118" s="14" t="s">
        <v>331</v>
      </c>
      <c r="C118" s="8" t="str">
        <f>HYPERLINK("#'Json-dokumentation'!J94", "Rapport.Vårdepisoder.Vårdtillfällen.Regel: '3.03'")</f>
        <v>Rapport.Vårdepisoder.Vårdtillfällen.Regel: '3.03'</v>
      </c>
      <c r="D118" s="17" t="s">
        <v>332</v>
      </c>
      <c r="E118" s="10"/>
    </row>
    <row r="119">
      <c r="B119" s="14" t="s">
        <v>333</v>
      </c>
      <c r="C119" s="8" t="str">
        <f>HYPERLINK("#'Json-dokumentation'!J94", "Rapport.Vårdepisoder.Vårdtillfällen.Regel: '3.04'")</f>
        <v>Rapport.Vårdepisoder.Vårdtillfällen.Regel: '3.04'</v>
      </c>
      <c r="D119" s="17" t="s">
        <v>334</v>
      </c>
      <c r="E119" s="10"/>
    </row>
    <row r="120">
      <c r="B120" s="14" t="s">
        <v>335</v>
      </c>
      <c r="C120" s="8" t="str">
        <f>HYPERLINK("#'Json-dokumentation'!J94", "Rapport.Vårdepisoder.Vårdtillfällen.Regel: '3.05'")</f>
        <v>Rapport.Vårdepisoder.Vårdtillfällen.Regel: '3.05'</v>
      </c>
      <c r="D120" s="17" t="s">
        <v>336</v>
      </c>
      <c r="E120" s="10"/>
    </row>
    <row r="121">
      <c r="B121" s="14" t="s">
        <v>337</v>
      </c>
      <c r="C121" s="8" t="str">
        <f>HYPERLINK("#'Json-dokumentation'!J94", "Rapport.Vårdepisoder.Vårdtillfällen.Regel: '3.06'")</f>
        <v>Rapport.Vårdepisoder.Vårdtillfällen.Regel: '3.06'</v>
      </c>
      <c r="D121" s="17" t="s">
        <v>338</v>
      </c>
      <c r="E121" s="10"/>
    </row>
    <row r="122">
      <c r="B122" s="14" t="s">
        <v>339</v>
      </c>
      <c r="C122" s="8" t="str">
        <f>HYPERLINK("#'Json-dokumentation'!J94", "Rapport.Vårdepisoder.Vårdtillfällen.Regel: '3.07'")</f>
        <v>Rapport.Vårdepisoder.Vårdtillfällen.Regel: '3.07'</v>
      </c>
      <c r="D122" s="17" t="s">
        <v>340</v>
      </c>
      <c r="E122" s="10"/>
    </row>
    <row r="123">
      <c r="B123" s="15" t="s">
        <v>341</v>
      </c>
      <c r="C123" s="12" t="str">
        <f>HYPERLINK("#'Json-dokumentation'!J94", "Rapport.Vårdepisoder.Vårdtillfällen.Regel: '3.08'")</f>
        <v>Rapport.Vårdepisoder.Vårdtillfällen.Regel: '3.08'</v>
      </c>
      <c r="D123" s="18" t="s">
        <v>342</v>
      </c>
      <c r="E123" s="10"/>
    </row>
    <row r="124"/>
    <row r="125"/>
    <row r="126"/>
  </sheetData>
  <mergeCells>
    <mergeCell ref="A1:AD1"/>
    <mergeCell ref="B5:C5"/>
    <mergeCell ref="B15:C15"/>
    <mergeCell ref="B19:C19"/>
    <mergeCell ref="B25:C25"/>
    <mergeCell ref="B30:C30"/>
    <mergeCell ref="B34:C34"/>
    <mergeCell ref="B63:C63"/>
  </mergeCells>
  <headerFooter/>
</worksheet>
</file>

<file path=xl/worksheets/sheet4.xml><?xml version="1.0" encoding="utf-8"?>
<worksheet xmlns:r="http://schemas.openxmlformats.org/officeDocument/2006/relationships" xmlns="http://schemas.openxmlformats.org/spreadsheetml/2006/main">
  <dimension ref="A1:U114"/>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22" customFormat="1">
      <c r="B5" s="25" t="s">
        <v>343</v>
      </c>
      <c r="C5" s="23"/>
      <c r="D5" s="23"/>
      <c r="E5" s="23"/>
      <c r="F5" s="23"/>
      <c r="G5" s="23"/>
      <c r="H5" s="23"/>
      <c r="I5" s="23"/>
      <c r="J5" s="23"/>
      <c r="K5" s="23"/>
      <c r="L5" s="23"/>
      <c r="M5" s="23"/>
      <c r="N5" s="23"/>
      <c r="O5" s="23"/>
      <c r="P5" s="23"/>
      <c r="Q5" s="23"/>
      <c r="R5" s="23"/>
      <c r="S5" s="23"/>
      <c r="T5" s="23"/>
      <c r="U5" s="28"/>
    </row>
    <row r="6" s="22" customFormat="1">
      <c r="B6" s="26" t="s">
        <v>344</v>
      </c>
      <c r="U6" s="29"/>
    </row>
    <row r="7" s="22" customFormat="1">
      <c r="B7" s="26" t="s">
        <v>345</v>
      </c>
      <c r="U7" s="29"/>
    </row>
    <row r="8" s="22" customFormat="1">
      <c r="B8" s="26" t="s">
        <v>346</v>
      </c>
      <c r="U8" s="29"/>
    </row>
    <row r="9" s="22" customFormat="1">
      <c r="B9" s="26" t="s">
        <v>347</v>
      </c>
      <c r="U9" s="29"/>
    </row>
    <row r="10" s="22" customFormat="1">
      <c r="B10" s="26" t="s">
        <v>348</v>
      </c>
      <c r="U10" s="29"/>
    </row>
    <row r="11" s="22" customFormat="1">
      <c r="B11" s="26" t="s">
        <v>349</v>
      </c>
      <c r="U11" s="29"/>
    </row>
    <row r="12" s="22" customFormat="1">
      <c r="B12" s="26" t="s">
        <v>350</v>
      </c>
      <c r="U12" s="29"/>
    </row>
    <row r="13" s="22" customFormat="1">
      <c r="B13" s="26" t="s">
        <v>351</v>
      </c>
      <c r="U13" s="29"/>
    </row>
    <row r="14" s="22" customFormat="1">
      <c r="B14" s="26" t="s">
        <v>352</v>
      </c>
      <c r="U14" s="29"/>
    </row>
    <row r="15" s="22" customFormat="1">
      <c r="B15" s="26" t="s">
        <v>353</v>
      </c>
      <c r="U15" s="29"/>
    </row>
    <row r="16" s="22" customFormat="1">
      <c r="B16" s="26" t="s">
        <v>354</v>
      </c>
      <c r="U16" s="29"/>
    </row>
    <row r="17" s="22" customFormat="1">
      <c r="B17" s="26" t="s">
        <v>355</v>
      </c>
      <c r="U17" s="29"/>
    </row>
    <row r="18" s="22" customFormat="1">
      <c r="B18" s="26" t="s">
        <v>356</v>
      </c>
      <c r="U18" s="29"/>
    </row>
    <row r="19" s="22" customFormat="1">
      <c r="B19" s="26" t="s">
        <v>357</v>
      </c>
      <c r="U19" s="29"/>
    </row>
    <row r="20" s="22" customFormat="1">
      <c r="B20" s="26" t="s">
        <v>358</v>
      </c>
      <c r="U20" s="29"/>
    </row>
    <row r="21" s="22" customFormat="1">
      <c r="B21" s="26" t="s">
        <v>359</v>
      </c>
      <c r="U21" s="29"/>
    </row>
    <row r="22" s="22" customFormat="1">
      <c r="B22" s="26" t="s">
        <v>360</v>
      </c>
      <c r="U22" s="29"/>
    </row>
    <row r="23" s="22" customFormat="1">
      <c r="B23" s="26" t="s">
        <v>361</v>
      </c>
      <c r="U23" s="29"/>
    </row>
    <row r="24" s="22" customFormat="1">
      <c r="B24" s="26" t="s">
        <v>362</v>
      </c>
      <c r="U24" s="29"/>
    </row>
    <row r="25" s="22" customFormat="1">
      <c r="B25" s="26" t="s">
        <v>363</v>
      </c>
      <c r="U25" s="29"/>
    </row>
    <row r="26" s="22" customFormat="1">
      <c r="B26" s="26" t="s">
        <v>364</v>
      </c>
      <c r="U26" s="29"/>
    </row>
    <row r="27" s="22" customFormat="1">
      <c r="B27" s="26" t="s">
        <v>365</v>
      </c>
      <c r="U27" s="29"/>
    </row>
    <row r="28" s="22" customFormat="1">
      <c r="B28" s="26" t="s">
        <v>366</v>
      </c>
      <c r="U28" s="29"/>
    </row>
    <row r="29" s="22" customFormat="1">
      <c r="B29" s="26" t="s">
        <v>367</v>
      </c>
      <c r="U29" s="29"/>
    </row>
    <row r="30" s="22" customFormat="1">
      <c r="B30" s="26" t="s">
        <v>368</v>
      </c>
      <c r="U30" s="29"/>
    </row>
    <row r="31" s="22" customFormat="1">
      <c r="B31" s="26" t="s">
        <v>369</v>
      </c>
      <c r="U31" s="29"/>
    </row>
    <row r="32" s="22" customFormat="1">
      <c r="B32" s="26" t="s">
        <v>370</v>
      </c>
      <c r="U32" s="29"/>
    </row>
    <row r="33" s="22" customFormat="1">
      <c r="B33" s="26" t="s">
        <v>371</v>
      </c>
      <c r="U33" s="29"/>
    </row>
    <row r="34" s="22" customFormat="1">
      <c r="B34" s="26" t="s">
        <v>372</v>
      </c>
      <c r="U34" s="29"/>
    </row>
    <row r="35" s="22" customFormat="1">
      <c r="B35" s="26" t="s">
        <v>373</v>
      </c>
      <c r="U35" s="29"/>
    </row>
    <row r="36" s="22" customFormat="1">
      <c r="B36" s="26" t="s">
        <v>374</v>
      </c>
      <c r="U36" s="29"/>
    </row>
    <row r="37" s="22" customFormat="1">
      <c r="B37" s="26" t="s">
        <v>371</v>
      </c>
      <c r="U37" s="29"/>
    </row>
    <row r="38" s="22" customFormat="1">
      <c r="B38" s="26" t="s">
        <v>375</v>
      </c>
      <c r="U38" s="29"/>
    </row>
    <row r="39" s="22" customFormat="1">
      <c r="B39" s="26" t="s">
        <v>376</v>
      </c>
      <c r="U39" s="29"/>
    </row>
    <row r="40" s="22" customFormat="1">
      <c r="B40" s="26" t="s">
        <v>377</v>
      </c>
      <c r="U40" s="29"/>
    </row>
    <row r="41" s="22" customFormat="1">
      <c r="B41" s="26" t="s">
        <v>378</v>
      </c>
      <c r="U41" s="29"/>
    </row>
    <row r="42" s="22" customFormat="1">
      <c r="B42" s="26" t="s">
        <v>371</v>
      </c>
      <c r="U42" s="29"/>
    </row>
    <row r="43" s="22" customFormat="1">
      <c r="B43" s="26" t="s">
        <v>379</v>
      </c>
      <c r="U43" s="29"/>
    </row>
    <row r="44" s="22" customFormat="1">
      <c r="B44" s="26" t="s">
        <v>376</v>
      </c>
      <c r="U44" s="29"/>
    </row>
    <row r="45" s="22" customFormat="1">
      <c r="B45" s="26" t="s">
        <v>380</v>
      </c>
      <c r="U45" s="29"/>
    </row>
    <row r="46" s="22" customFormat="1">
      <c r="B46" s="26" t="s">
        <v>381</v>
      </c>
      <c r="U46" s="29"/>
    </row>
    <row r="47" s="22" customFormat="1">
      <c r="B47" s="26" t="s">
        <v>358</v>
      </c>
      <c r="U47" s="29"/>
    </row>
    <row r="48" s="22" customFormat="1">
      <c r="B48" s="26" t="s">
        <v>382</v>
      </c>
      <c r="U48" s="29"/>
    </row>
    <row r="49" s="22" customFormat="1">
      <c r="B49" s="26" t="s">
        <v>360</v>
      </c>
      <c r="U49" s="29"/>
    </row>
    <row r="50" s="22" customFormat="1">
      <c r="B50" s="26" t="s">
        <v>361</v>
      </c>
      <c r="U50" s="29"/>
    </row>
    <row r="51" s="22" customFormat="1">
      <c r="B51" s="26" t="s">
        <v>362</v>
      </c>
      <c r="U51" s="29"/>
    </row>
    <row r="52" s="22" customFormat="1">
      <c r="B52" s="26" t="s">
        <v>383</v>
      </c>
      <c r="U52" s="29"/>
    </row>
    <row r="53" s="22" customFormat="1">
      <c r="B53" s="26" t="s">
        <v>364</v>
      </c>
      <c r="U53" s="29"/>
    </row>
    <row r="54" s="22" customFormat="1">
      <c r="B54" s="26" t="s">
        <v>365</v>
      </c>
      <c r="U54" s="29"/>
    </row>
    <row r="55" s="22" customFormat="1">
      <c r="B55" s="26" t="s">
        <v>384</v>
      </c>
      <c r="U55" s="29"/>
    </row>
    <row r="56" s="22" customFormat="1">
      <c r="B56" s="26" t="s">
        <v>385</v>
      </c>
      <c r="U56" s="29"/>
    </row>
    <row r="57" s="22" customFormat="1">
      <c r="B57" s="26" t="s">
        <v>386</v>
      </c>
      <c r="U57" s="29"/>
    </row>
    <row r="58" s="22" customFormat="1">
      <c r="B58" s="26" t="s">
        <v>387</v>
      </c>
      <c r="U58" s="29"/>
    </row>
    <row r="59" s="22" customFormat="1">
      <c r="B59" s="26" t="s">
        <v>370</v>
      </c>
      <c r="U59" s="29"/>
    </row>
    <row r="60" s="22" customFormat="1">
      <c r="B60" s="26" t="s">
        <v>371</v>
      </c>
      <c r="U60" s="29"/>
    </row>
    <row r="61" s="22" customFormat="1">
      <c r="B61" s="26" t="s">
        <v>372</v>
      </c>
      <c r="U61" s="29"/>
    </row>
    <row r="62" s="22" customFormat="1">
      <c r="B62" s="26" t="s">
        <v>373</v>
      </c>
      <c r="U62" s="29"/>
    </row>
    <row r="63" s="22" customFormat="1">
      <c r="B63" s="26" t="s">
        <v>374</v>
      </c>
      <c r="U63" s="29"/>
    </row>
    <row r="64" s="22" customFormat="1">
      <c r="B64" s="26" t="s">
        <v>371</v>
      </c>
      <c r="U64" s="29"/>
    </row>
    <row r="65" s="22" customFormat="1">
      <c r="B65" s="26" t="s">
        <v>375</v>
      </c>
      <c r="U65" s="29"/>
    </row>
    <row r="66" s="22" customFormat="1">
      <c r="B66" s="26" t="s">
        <v>376</v>
      </c>
      <c r="U66" s="29"/>
    </row>
    <row r="67" s="22" customFormat="1">
      <c r="B67" s="26" t="s">
        <v>377</v>
      </c>
      <c r="U67" s="29"/>
    </row>
    <row r="68" s="22" customFormat="1">
      <c r="B68" s="26" t="s">
        <v>378</v>
      </c>
      <c r="U68" s="29"/>
    </row>
    <row r="69" s="22" customFormat="1">
      <c r="B69" s="26" t="s">
        <v>371</v>
      </c>
      <c r="U69" s="29"/>
    </row>
    <row r="70" s="22" customFormat="1">
      <c r="B70" s="26" t="s">
        <v>379</v>
      </c>
      <c r="U70" s="29"/>
    </row>
    <row r="71" s="22" customFormat="1">
      <c r="B71" s="26" t="s">
        <v>376</v>
      </c>
      <c r="U71" s="29"/>
    </row>
    <row r="72" s="22" customFormat="1">
      <c r="B72" s="26" t="s">
        <v>380</v>
      </c>
      <c r="U72" s="29"/>
    </row>
    <row r="73" s="22" customFormat="1">
      <c r="B73" s="26" t="s">
        <v>388</v>
      </c>
      <c r="U73" s="29"/>
    </row>
    <row r="74" s="22" customFormat="1">
      <c r="B74" s="26" t="s">
        <v>389</v>
      </c>
      <c r="U74" s="29"/>
    </row>
    <row r="75" s="22" customFormat="1">
      <c r="B75" s="26" t="s">
        <v>390</v>
      </c>
      <c r="U75" s="29"/>
    </row>
    <row r="76" s="22" customFormat="1">
      <c r="B76" s="26" t="s">
        <v>349</v>
      </c>
      <c r="U76" s="29"/>
    </row>
    <row r="77" s="22" customFormat="1">
      <c r="B77" s="26" t="s">
        <v>350</v>
      </c>
      <c r="U77" s="29"/>
    </row>
    <row r="78" s="22" customFormat="1">
      <c r="B78" s="26" t="s">
        <v>391</v>
      </c>
      <c r="U78" s="29"/>
    </row>
    <row r="79" s="22" customFormat="1">
      <c r="B79" s="26" t="s">
        <v>392</v>
      </c>
      <c r="U79" s="29"/>
    </row>
    <row r="80" s="22" customFormat="1">
      <c r="B80" s="26" t="s">
        <v>393</v>
      </c>
      <c r="U80" s="29"/>
    </row>
    <row r="81" s="22" customFormat="1">
      <c r="B81" s="26" t="s">
        <v>394</v>
      </c>
      <c r="U81" s="29"/>
    </row>
    <row r="82" s="22" customFormat="1">
      <c r="B82" s="26" t="s">
        <v>395</v>
      </c>
      <c r="U82" s="29"/>
    </row>
    <row r="83" s="22" customFormat="1">
      <c r="B83" s="26" t="s">
        <v>356</v>
      </c>
      <c r="U83" s="29"/>
    </row>
    <row r="84" s="22" customFormat="1">
      <c r="B84" s="26" t="s">
        <v>357</v>
      </c>
      <c r="U84" s="29"/>
    </row>
    <row r="85" s="22" customFormat="1">
      <c r="B85" s="26" t="s">
        <v>358</v>
      </c>
      <c r="U85" s="29"/>
    </row>
    <row r="86" s="22" customFormat="1">
      <c r="B86" s="26" t="s">
        <v>396</v>
      </c>
      <c r="U86" s="29"/>
    </row>
    <row r="87" s="22" customFormat="1">
      <c r="B87" s="26" t="s">
        <v>360</v>
      </c>
      <c r="U87" s="29"/>
    </row>
    <row r="88" s="22" customFormat="1">
      <c r="B88" s="26" t="s">
        <v>361</v>
      </c>
      <c r="U88" s="29"/>
    </row>
    <row r="89" s="22" customFormat="1">
      <c r="B89" s="26" t="s">
        <v>397</v>
      </c>
      <c r="U89" s="29"/>
    </row>
    <row r="90" s="22" customFormat="1">
      <c r="B90" s="26" t="s">
        <v>398</v>
      </c>
      <c r="U90" s="29"/>
    </row>
    <row r="91" s="22" customFormat="1">
      <c r="B91" s="26" t="s">
        <v>399</v>
      </c>
      <c r="U91" s="29"/>
    </row>
    <row r="92" s="22" customFormat="1">
      <c r="B92" s="26" t="s">
        <v>400</v>
      </c>
      <c r="U92" s="29"/>
    </row>
    <row r="93" s="22" customFormat="1">
      <c r="B93" s="26" t="s">
        <v>401</v>
      </c>
      <c r="U93" s="29"/>
    </row>
    <row r="94" s="22" customFormat="1">
      <c r="B94" s="26" t="s">
        <v>402</v>
      </c>
      <c r="U94" s="29"/>
    </row>
    <row r="95" s="22" customFormat="1">
      <c r="B95" s="26" t="s">
        <v>403</v>
      </c>
      <c r="U95" s="29"/>
    </row>
    <row r="96" s="22" customFormat="1">
      <c r="B96" s="26" t="s">
        <v>370</v>
      </c>
      <c r="U96" s="29"/>
    </row>
    <row r="97" s="22" customFormat="1">
      <c r="B97" s="26" t="s">
        <v>371</v>
      </c>
      <c r="U97" s="29"/>
    </row>
    <row r="98" s="22" customFormat="1">
      <c r="B98" s="26" t="s">
        <v>372</v>
      </c>
      <c r="U98" s="29"/>
    </row>
    <row r="99" s="22" customFormat="1">
      <c r="B99" s="26" t="s">
        <v>373</v>
      </c>
      <c r="U99" s="29"/>
    </row>
    <row r="100" s="22" customFormat="1">
      <c r="B100" s="26" t="s">
        <v>374</v>
      </c>
      <c r="U100" s="29"/>
    </row>
    <row r="101" s="22" customFormat="1">
      <c r="B101" s="26" t="s">
        <v>371</v>
      </c>
      <c r="U101" s="29"/>
    </row>
    <row r="102" s="22" customFormat="1">
      <c r="B102" s="26" t="s">
        <v>375</v>
      </c>
      <c r="U102" s="29"/>
    </row>
    <row r="103" s="22" customFormat="1">
      <c r="B103" s="26" t="s">
        <v>376</v>
      </c>
      <c r="U103" s="29"/>
    </row>
    <row r="104" s="22" customFormat="1">
      <c r="B104" s="26" t="s">
        <v>377</v>
      </c>
      <c r="U104" s="29"/>
    </row>
    <row r="105" s="22" customFormat="1">
      <c r="B105" s="26" t="s">
        <v>378</v>
      </c>
      <c r="U105" s="29"/>
    </row>
    <row r="106" s="22" customFormat="1">
      <c r="B106" s="26" t="s">
        <v>371</v>
      </c>
      <c r="U106" s="29"/>
    </row>
    <row r="107" s="22" customFormat="1">
      <c r="B107" s="26" t="s">
        <v>379</v>
      </c>
      <c r="U107" s="29"/>
    </row>
    <row r="108" s="22" customFormat="1">
      <c r="B108" s="26" t="s">
        <v>376</v>
      </c>
      <c r="U108" s="29"/>
    </row>
    <row r="109" s="22" customFormat="1">
      <c r="B109" s="26" t="s">
        <v>380</v>
      </c>
      <c r="U109" s="29"/>
    </row>
    <row r="110" s="22" customFormat="1">
      <c r="B110" s="26" t="s">
        <v>388</v>
      </c>
      <c r="U110" s="29"/>
    </row>
    <row r="111" s="22" customFormat="1">
      <c r="B111" s="26" t="s">
        <v>389</v>
      </c>
      <c r="U111" s="29"/>
    </row>
    <row r="112" s="22" customFormat="1">
      <c r="B112" s="26" t="s">
        <v>404</v>
      </c>
      <c r="U112" s="29"/>
    </row>
    <row r="113" s="22" customFormat="1">
      <c r="B113" s="26" t="s">
        <v>405</v>
      </c>
      <c r="U113" s="29"/>
    </row>
    <row r="114" s="22" customFormat="1">
      <c r="B114" s="27" t="s">
        <v>406</v>
      </c>
      <c r="C114" s="24"/>
      <c r="D114" s="24"/>
      <c r="E114" s="24"/>
      <c r="F114" s="24"/>
      <c r="G114" s="24"/>
      <c r="H114" s="24"/>
      <c r="I114" s="24"/>
      <c r="J114" s="24"/>
      <c r="K114" s="24"/>
      <c r="L114" s="24"/>
      <c r="M114" s="24"/>
      <c r="N114" s="24"/>
      <c r="O114" s="24"/>
      <c r="P114" s="24"/>
      <c r="Q114" s="24"/>
      <c r="R114" s="24"/>
      <c r="S114" s="24"/>
      <c r="T114" s="24"/>
      <c r="U114" s="30"/>
    </row>
    <row r="115"/>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s>
  <headerFooter/>
</worksheet>
</file>

<file path=docProps/app.xml><?xml version="1.0" encoding="utf-8"?>
<Properties xmlns:vt="http://schemas.openxmlformats.org/officeDocument/2006/docPropsVTypes" xmlns="http://schemas.openxmlformats.org/officeDocument/2006/extended-properties">
  <Company>Otimo Data AB</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Otimo Data AB</dc:creator>
  <dc:title>SKR slutenvård Json Dokumentation 1.0 revision 2</dc:title>
</cp:coreProperties>
</file>

<file path=docProps/custom.xml><?xml version="1.0" encoding="utf-8"?>
<Properties xmlns:vt="http://schemas.openxmlformats.org/officeDocument/2006/docPropsVTypes" xmlns="http://schemas.openxmlformats.org/officeDocument/2006/custom-properties"/>
</file>